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64" windowWidth="18876" windowHeight="8412" firstSheet="1" activeTab="9"/>
  </bookViews>
  <sheets>
    <sheet name="Ajakava" sheetId="1" r:id="rId1"/>
    <sheet name="Tabel_A" sheetId="2" r:id="rId2"/>
    <sheet name="Tabel_B" sheetId="3" r:id="rId3"/>
    <sheet name="Tabel_C" sheetId="4" r:id="rId4"/>
    <sheet name="Tabel_1-3" sheetId="5" r:id="rId5"/>
    <sheet name="Tabel_4-6" sheetId="6" r:id="rId6"/>
    <sheet name="Tabel_7-9" sheetId="7" r:id="rId7"/>
    <sheet name="Tabel_10-12" sheetId="8" r:id="rId8"/>
    <sheet name="Tabel_13-15" sheetId="9" r:id="rId9"/>
    <sheet name="Kokkuvõte" sheetId="10" r:id="rId10"/>
  </sheets>
  <calcPr calcId="145621"/>
</workbook>
</file>

<file path=xl/calcChain.xml><?xml version="1.0" encoding="utf-8"?>
<calcChain xmlns="http://schemas.openxmlformats.org/spreadsheetml/2006/main">
  <c r="D58" i="10" l="1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H24" i="10"/>
  <c r="E24" i="10"/>
  <c r="B24" i="10"/>
  <c r="G3" i="10"/>
  <c r="A3" i="10"/>
  <c r="G2" i="10"/>
  <c r="E2" i="10"/>
  <c r="A2" i="10"/>
  <c r="A1" i="10"/>
  <c r="G15" i="9"/>
  <c r="F14" i="9"/>
  <c r="G14" i="9" s="1"/>
  <c r="H13" i="9"/>
  <c r="G12" i="9"/>
  <c r="F11" i="9"/>
  <c r="G11" i="9" s="1"/>
  <c r="H10" i="9"/>
  <c r="G9" i="9"/>
  <c r="F8" i="9"/>
  <c r="G8" i="9" s="1"/>
  <c r="H7" i="9"/>
  <c r="F4" i="9"/>
  <c r="F3" i="9"/>
  <c r="E3" i="9"/>
  <c r="C2" i="9"/>
  <c r="A2" i="9"/>
  <c r="A1" i="9"/>
  <c r="G15" i="8"/>
  <c r="G14" i="8"/>
  <c r="F14" i="8"/>
  <c r="H13" i="8"/>
  <c r="G12" i="8"/>
  <c r="F11" i="8"/>
  <c r="G11" i="8" s="1"/>
  <c r="H10" i="8"/>
  <c r="G9" i="8"/>
  <c r="F8" i="8"/>
  <c r="H7" i="8"/>
  <c r="F4" i="8"/>
  <c r="F3" i="8"/>
  <c r="E3" i="8"/>
  <c r="C2" i="8"/>
  <c r="A2" i="8"/>
  <c r="A1" i="8"/>
  <c r="G15" i="7"/>
  <c r="F14" i="7"/>
  <c r="G14" i="7" s="1"/>
  <c r="H13" i="7"/>
  <c r="G12" i="7"/>
  <c r="F11" i="7"/>
  <c r="G11" i="7" s="1"/>
  <c r="H10" i="7"/>
  <c r="G9" i="7"/>
  <c r="F8" i="7"/>
  <c r="G8" i="7" s="1"/>
  <c r="H7" i="7"/>
  <c r="F4" i="7"/>
  <c r="F3" i="7"/>
  <c r="E3" i="7"/>
  <c r="C2" i="7"/>
  <c r="A2" i="7"/>
  <c r="A1" i="7"/>
  <c r="G15" i="6"/>
  <c r="F14" i="6"/>
  <c r="G14" i="6" s="1"/>
  <c r="H13" i="6"/>
  <c r="G12" i="6"/>
  <c r="F11" i="6"/>
  <c r="G11" i="6" s="1"/>
  <c r="H10" i="6"/>
  <c r="G9" i="6"/>
  <c r="F8" i="6"/>
  <c r="H7" i="6"/>
  <c r="F4" i="6"/>
  <c r="F3" i="6"/>
  <c r="E3" i="6"/>
  <c r="C2" i="6"/>
  <c r="A2" i="6"/>
  <c r="A1" i="6"/>
  <c r="G15" i="5"/>
  <c r="F14" i="5"/>
  <c r="G14" i="5" s="1"/>
  <c r="H13" i="5"/>
  <c r="G12" i="5"/>
  <c r="F11" i="5"/>
  <c r="G11" i="5" s="1"/>
  <c r="H10" i="5"/>
  <c r="G9" i="5"/>
  <c r="F8" i="5"/>
  <c r="G8" i="5" s="1"/>
  <c r="H7" i="5"/>
  <c r="F4" i="5"/>
  <c r="F3" i="5"/>
  <c r="E3" i="5"/>
  <c r="C2" i="5"/>
  <c r="A2" i="5"/>
  <c r="A1" i="5"/>
  <c r="I21" i="4"/>
  <c r="H20" i="4"/>
  <c r="J19" i="4"/>
  <c r="I18" i="4"/>
  <c r="I17" i="4" s="1"/>
  <c r="H17" i="4"/>
  <c r="J16" i="4"/>
  <c r="I15" i="4"/>
  <c r="I14" i="4" s="1"/>
  <c r="H14" i="4"/>
  <c r="J13" i="4"/>
  <c r="I12" i="4"/>
  <c r="H11" i="4"/>
  <c r="I11" i="4" s="1"/>
  <c r="J10" i="4"/>
  <c r="I9" i="4"/>
  <c r="H8" i="4"/>
  <c r="I8" i="4" s="1"/>
  <c r="J7" i="4"/>
  <c r="H4" i="4"/>
  <c r="H3" i="4"/>
  <c r="G3" i="4"/>
  <c r="C2" i="4"/>
  <c r="A2" i="4"/>
  <c r="A1" i="4"/>
  <c r="I21" i="3"/>
  <c r="H20" i="3"/>
  <c r="I20" i="3" s="1"/>
  <c r="J19" i="3"/>
  <c r="I18" i="3"/>
  <c r="H17" i="3"/>
  <c r="I17" i="3" s="1"/>
  <c r="J16" i="3"/>
  <c r="I15" i="3"/>
  <c r="H14" i="3"/>
  <c r="I14" i="3" s="1"/>
  <c r="J13" i="3"/>
  <c r="I12" i="3"/>
  <c r="H11" i="3"/>
  <c r="I11" i="3" s="1"/>
  <c r="J10" i="3"/>
  <c r="I9" i="3"/>
  <c r="H8" i="3"/>
  <c r="J7" i="3"/>
  <c r="H4" i="3"/>
  <c r="H3" i="3"/>
  <c r="G3" i="3"/>
  <c r="C2" i="3"/>
  <c r="A2" i="3"/>
  <c r="A1" i="3"/>
  <c r="I21" i="2"/>
  <c r="H20" i="2"/>
  <c r="I20" i="2" s="1"/>
  <c r="J19" i="2"/>
  <c r="I18" i="2"/>
  <c r="H17" i="2"/>
  <c r="I17" i="2" s="1"/>
  <c r="J16" i="2"/>
  <c r="I15" i="2"/>
  <c r="H14" i="2"/>
  <c r="I14" i="2" s="1"/>
  <c r="J13" i="2"/>
  <c r="I12" i="2"/>
  <c r="H11" i="2"/>
  <c r="I11" i="2" s="1"/>
  <c r="J10" i="2"/>
  <c r="I9" i="2"/>
  <c r="H8" i="2"/>
  <c r="J7" i="2"/>
  <c r="H4" i="2"/>
  <c r="H3" i="2"/>
  <c r="G3" i="2"/>
  <c r="C2" i="2"/>
  <c r="A2" i="2"/>
  <c r="A1" i="2"/>
  <c r="B66" i="1"/>
  <c r="B67" i="1" s="1"/>
  <c r="B68" i="1" s="1"/>
  <c r="B69" i="1" s="1"/>
  <c r="B70" i="1" s="1"/>
  <c r="A66" i="1"/>
  <c r="A67" i="1" s="1"/>
  <c r="A68" i="1" s="1"/>
  <c r="A69" i="1" s="1"/>
  <c r="A70" i="1" s="1"/>
  <c r="B55" i="1"/>
  <c r="B56" i="1" s="1"/>
  <c r="B57" i="1" s="1"/>
  <c r="B58" i="1" s="1"/>
  <c r="B59" i="1" s="1"/>
  <c r="B54" i="1"/>
  <c r="A54" i="1"/>
  <c r="A55" i="1" s="1"/>
  <c r="A56" i="1" s="1"/>
  <c r="A57" i="1" s="1"/>
  <c r="A58" i="1" s="1"/>
  <c r="A59" i="1" s="1"/>
  <c r="A60" i="1" s="1"/>
  <c r="A61" i="1" s="1"/>
  <c r="A51" i="1"/>
  <c r="A63" i="1" s="1"/>
  <c r="B43" i="1"/>
  <c r="B44" i="1" s="1"/>
  <c r="B45" i="1" s="1"/>
  <c r="B46" i="1" s="1"/>
  <c r="B47" i="1" s="1"/>
  <c r="B48" i="1" s="1"/>
  <c r="A43" i="1"/>
  <c r="A44" i="1" s="1"/>
  <c r="A45" i="1" s="1"/>
  <c r="A46" i="1" s="1"/>
  <c r="A47" i="1" s="1"/>
  <c r="A48" i="1" s="1"/>
  <c r="B38" i="1"/>
  <c r="A38" i="1"/>
  <c r="A31" i="1"/>
  <c r="A32" i="1" s="1"/>
  <c r="A33" i="1" s="1"/>
  <c r="A34" i="1" s="1"/>
  <c r="A35" i="1" s="1"/>
  <c r="A36" i="1" s="1"/>
  <c r="B30" i="1"/>
  <c r="B31" i="1" s="1"/>
  <c r="B32" i="1" s="1"/>
  <c r="B33" i="1" s="1"/>
  <c r="B34" i="1" s="1"/>
  <c r="B35" i="1" s="1"/>
  <c r="B36" i="1" s="1"/>
  <c r="A30" i="1"/>
  <c r="A27" i="1"/>
  <c r="A40" i="1" s="1"/>
  <c r="A20" i="1"/>
  <c r="A21" i="1" s="1"/>
  <c r="A22" i="1" s="1"/>
  <c r="A23" i="1" s="1"/>
  <c r="A24" i="1" s="1"/>
  <c r="A25" i="1" s="1"/>
  <c r="A19" i="1"/>
  <c r="A9" i="1"/>
  <c r="A10" i="1" s="1"/>
  <c r="A11" i="1" s="1"/>
  <c r="A12" i="1" s="1"/>
  <c r="A13" i="1" s="1"/>
  <c r="A14" i="1" s="1"/>
  <c r="G16" i="9" l="1"/>
  <c r="G16" i="8"/>
  <c r="F16" i="8"/>
  <c r="E16" i="8" s="1"/>
  <c r="G8" i="8"/>
  <c r="G16" i="7"/>
  <c r="G16" i="6"/>
  <c r="F16" i="6"/>
  <c r="G8" i="6"/>
  <c r="G16" i="5"/>
  <c r="I22" i="4"/>
  <c r="I8" i="3"/>
  <c r="I22" i="3"/>
  <c r="I22" i="2"/>
  <c r="H22" i="2"/>
  <c r="I8" i="2"/>
  <c r="H22" i="3"/>
  <c r="G22" i="3" s="1"/>
  <c r="F16" i="7"/>
  <c r="E16" i="7" s="1"/>
  <c r="H22" i="4"/>
  <c r="G22" i="4" s="1"/>
  <c r="I20" i="4"/>
  <c r="F16" i="5"/>
  <c r="E16" i="5" s="1"/>
  <c r="F16" i="9"/>
  <c r="E16" i="9" s="1"/>
  <c r="E16" i="6" l="1"/>
  <c r="G22" i="2"/>
</calcChain>
</file>

<file path=xl/sharedStrings.xml><?xml version="1.0" encoding="utf-8"?>
<sst xmlns="http://schemas.openxmlformats.org/spreadsheetml/2006/main" count="494" uniqueCount="192">
  <si>
    <t>2017 EESTI KARIKAVÕISTLUSED KÄSIPALLIS</t>
  </si>
  <si>
    <t>NOORMEHED D2 KLASS</t>
  </si>
  <si>
    <t>sündinud 2006 ja hiljem</t>
  </si>
  <si>
    <t>13.10.-15.10.2017</t>
  </si>
  <si>
    <t>B-alagrupp</t>
  </si>
  <si>
    <t>A-alagrupp</t>
  </si>
  <si>
    <t>Haabneeme</t>
  </si>
  <si>
    <t>Mängude aeg 2×15min</t>
  </si>
  <si>
    <t>Randvere</t>
  </si>
  <si>
    <t>Haabneeme kool</t>
  </si>
  <si>
    <t>VÕISTKOND</t>
  </si>
  <si>
    <t>Kell</t>
  </si>
  <si>
    <t>Nr.</t>
  </si>
  <si>
    <t>Gr.</t>
  </si>
  <si>
    <t>Võistkond</t>
  </si>
  <si>
    <t>V – VAHE</t>
  </si>
  <si>
    <t>Tulemus</t>
  </si>
  <si>
    <t>PUNKTE</t>
  </si>
  <si>
    <t>KOHT</t>
  </si>
  <si>
    <t>Viljandi SK</t>
  </si>
  <si>
    <t>A</t>
  </si>
  <si>
    <t>HC Tallinn 1</t>
  </si>
  <si>
    <t>HC Tallinn 3</t>
  </si>
  <si>
    <t>HC Tallas</t>
  </si>
  <si>
    <t>-</t>
  </si>
  <si>
    <t>II</t>
  </si>
  <si>
    <t>I</t>
  </si>
  <si>
    <t>B</t>
  </si>
  <si>
    <t>SK Tapa</t>
  </si>
  <si>
    <t>Aruküla SK</t>
  </si>
  <si>
    <t>HC Tartu</t>
  </si>
  <si>
    <t>HC Tallinn 2</t>
  </si>
  <si>
    <t>Randvere kool</t>
  </si>
  <si>
    <t>C</t>
  </si>
  <si>
    <t>HC Tallinn 4</t>
  </si>
  <si>
    <t>HC Viimsi</t>
  </si>
  <si>
    <t>HC Tallinn 5</t>
  </si>
  <si>
    <t>Valga Käval</t>
  </si>
  <si>
    <t>HC Pärnu</t>
  </si>
  <si>
    <t>HC Kehra</t>
  </si>
  <si>
    <t>Põlva SK</t>
  </si>
  <si>
    <t>III</t>
  </si>
  <si>
    <t>VF1</t>
  </si>
  <si>
    <t>A1</t>
  </si>
  <si>
    <t>B2</t>
  </si>
  <si>
    <t>VF3</t>
  </si>
  <si>
    <t>C1</t>
  </si>
  <si>
    <t>A2</t>
  </si>
  <si>
    <t>IV</t>
  </si>
  <si>
    <t>V</t>
  </si>
  <si>
    <t>VF2</t>
  </si>
  <si>
    <t>B1</t>
  </si>
  <si>
    <t>C2</t>
  </si>
  <si>
    <t>7.-9.</t>
  </si>
  <si>
    <t>C3</t>
  </si>
  <si>
    <t>B3</t>
  </si>
  <si>
    <t>4.-6.</t>
  </si>
  <si>
    <t>VF3 kaotaja</t>
  </si>
  <si>
    <t>VF1 kaotaja</t>
  </si>
  <si>
    <t>1.-3.</t>
  </si>
  <si>
    <t>VF3 võitja</t>
  </si>
  <si>
    <t>VF1 võitja</t>
  </si>
  <si>
    <t>A3</t>
  </si>
  <si>
    <t>VF2 kaotaja</t>
  </si>
  <si>
    <t>VF2 võitja</t>
  </si>
  <si>
    <t>13.-15.</t>
  </si>
  <si>
    <t>A5</t>
  </si>
  <si>
    <t>B5</t>
  </si>
  <si>
    <t>10.-12.</t>
  </si>
  <si>
    <t>A4</t>
  </si>
  <si>
    <t>B4</t>
  </si>
  <si>
    <t>C5</t>
  </si>
  <si>
    <t>C4</t>
  </si>
  <si>
    <t>Kohad 1.-3.</t>
  </si>
  <si>
    <t>C-alagrupp</t>
  </si>
  <si>
    <t>Põlva Spordikool</t>
  </si>
  <si>
    <t>Kohad 4.-6.</t>
  </si>
  <si>
    <t>Kohad 7.-9.</t>
  </si>
  <si>
    <t>VI</t>
  </si>
  <si>
    <t>VIII</t>
  </si>
  <si>
    <t>VII</t>
  </si>
  <si>
    <t>IX</t>
  </si>
  <si>
    <t>Kohad 10.-12.</t>
  </si>
  <si>
    <t>XI</t>
  </si>
  <si>
    <t>XII</t>
  </si>
  <si>
    <t>X</t>
  </si>
  <si>
    <t>Kohad 13.-15.</t>
  </si>
  <si>
    <t>XV</t>
  </si>
  <si>
    <t>XIII</t>
  </si>
  <si>
    <t>XIV</t>
  </si>
  <si>
    <t>Paremusjärjestus</t>
  </si>
  <si>
    <t>Võistkonna nimi</t>
  </si>
  <si>
    <t>Klubi nimi</t>
  </si>
  <si>
    <t>Treener(id)</t>
  </si>
  <si>
    <t>1.</t>
  </si>
  <si>
    <t>Indrek Lillsoo, Mart Raudsepp</t>
  </si>
  <si>
    <t>2.</t>
  </si>
  <si>
    <t>Põlva Käsipalliklubi</t>
  </si>
  <si>
    <t>Rein Suvi, Heli Sadam</t>
  </si>
  <si>
    <t>3.</t>
  </si>
  <si>
    <t>Kaspar Lees</t>
  </si>
  <si>
    <t>4.</t>
  </si>
  <si>
    <t>Toomas Heinla, Johanna Lepp</t>
  </si>
  <si>
    <t>5.</t>
  </si>
  <si>
    <t>Rasmus Ots</t>
  </si>
  <si>
    <t>6.</t>
  </si>
  <si>
    <t>Käsipalliklubi HC Tallinn</t>
  </si>
  <si>
    <t>Heldur Sepp, Madis Kokkuta</t>
  </si>
  <si>
    <t>7.</t>
  </si>
  <si>
    <t>Elmu Koppelmann</t>
  </si>
  <si>
    <t>8.</t>
  </si>
  <si>
    <t>Andrus Rogenbaum</t>
  </si>
  <si>
    <t>9.</t>
  </si>
  <si>
    <t>Andris Uibo</t>
  </si>
  <si>
    <t>10.</t>
  </si>
  <si>
    <t>Spordiklubi Viimsi HC</t>
  </si>
  <si>
    <t>Jarno Nurm</t>
  </si>
  <si>
    <t>11.</t>
  </si>
  <si>
    <t>Ragnar Põldma</t>
  </si>
  <si>
    <t>12.</t>
  </si>
  <si>
    <t>Sander Traks</t>
  </si>
  <si>
    <t>13.</t>
  </si>
  <si>
    <t>Risto Kals</t>
  </si>
  <si>
    <t>14.</t>
  </si>
  <si>
    <t>Leho Bernhardt</t>
  </si>
  <si>
    <t>15.</t>
  </si>
  <si>
    <t>Mihkel Keldoja, Klaus Peeter Rüütli</t>
  </si>
  <si>
    <t>Denis Leoke</t>
  </si>
  <si>
    <t>Egon Jakko Sing</t>
  </si>
  <si>
    <t>Kristjan Oliver Saul</t>
  </si>
  <si>
    <t>Oskar Luks</t>
  </si>
  <si>
    <t>Karlis Kalk</t>
  </si>
  <si>
    <t>Karl Martin Saul</t>
  </si>
  <si>
    <t>Denis Vinogradov</t>
  </si>
  <si>
    <t>Romet Viljus</t>
  </si>
  <si>
    <t>Henri Markus Takkis</t>
  </si>
  <si>
    <t>Andreas Kotkas</t>
  </si>
  <si>
    <t>Ardi Hindrikson</t>
  </si>
  <si>
    <t>Rasmus Rute</t>
  </si>
  <si>
    <t>Silvar Salumäe</t>
  </si>
  <si>
    <t>Karl-Rasmus Suvi</t>
  </si>
  <si>
    <t>Daniel Vilenski</t>
  </si>
  <si>
    <t>Andreas Onna</t>
  </si>
  <si>
    <t>Jass Einsassoo</t>
  </si>
  <si>
    <t>Karl-Marten Saar</t>
  </si>
  <si>
    <t>Hendrik Lillsoo</t>
  </si>
  <si>
    <t>Egert Land</t>
  </si>
  <si>
    <t>Artur Ratassepp</t>
  </si>
  <si>
    <t>Martin Lepik</t>
  </si>
  <si>
    <t>Aron Oberg</t>
  </si>
  <si>
    <t>Markus Arik</t>
  </si>
  <si>
    <t>Stener Sirel</t>
  </si>
  <si>
    <t>Andero Pikk</t>
  </si>
  <si>
    <t>Artur Haus</t>
  </si>
  <si>
    <t>Martin Kikkas</t>
  </si>
  <si>
    <t>Airon Saarna</t>
  </si>
  <si>
    <t>Andre Ansip</t>
  </si>
  <si>
    <t>Ronan-Memphis Annuk</t>
  </si>
  <si>
    <t>Gervin Vissov</t>
  </si>
  <si>
    <t>Henry Leek</t>
  </si>
  <si>
    <t>Samuel Hakk</t>
  </si>
  <si>
    <t>Egert Sing</t>
  </si>
  <si>
    <t>Treener:</t>
  </si>
  <si>
    <t>Indrek Lillsoo</t>
  </si>
  <si>
    <t>Rein Suvi</t>
  </si>
  <si>
    <t>Mart Raudsepp</t>
  </si>
  <si>
    <t>Heli Sadam</t>
  </si>
  <si>
    <t>Võistkondade parimad mängijad:</t>
  </si>
  <si>
    <t>Mängija nimi</t>
  </si>
  <si>
    <t>Silver Salumäe</t>
  </si>
  <si>
    <t>Roko Pukk</t>
  </si>
  <si>
    <t>Kenet Toom</t>
  </si>
  <si>
    <t>Jaan Pirk</t>
  </si>
  <si>
    <t>Aleksandr Vassiljuk</t>
  </si>
  <si>
    <t>Kristofer Liedmann</t>
  </si>
  <si>
    <t>Romet Nõgene</t>
  </si>
  <si>
    <t>Boris-Kaspar Pani</t>
  </si>
  <si>
    <t>Alo-Tauri Mere</t>
  </si>
  <si>
    <t>Joosep Sõro</t>
  </si>
  <si>
    <t>Carola Otspere</t>
  </si>
  <si>
    <t>Hannuk Vernik</t>
  </si>
  <si>
    <t>Karel Kask</t>
  </si>
  <si>
    <t>Turniiri parim mängija:</t>
  </si>
  <si>
    <t>Turniiri parim väravavaht:</t>
  </si>
  <si>
    <t>Spordiklubi Tallas</t>
  </si>
  <si>
    <t>Käsipalliklubi HC Pärnu</t>
  </si>
  <si>
    <t>Viljandi käsipalliklubi HC</t>
  </si>
  <si>
    <t>Spordiklubi Tapa</t>
  </si>
  <si>
    <t>Aruküla Spordiklubi</t>
  </si>
  <si>
    <t>Käsipalliklubi Käval</t>
  </si>
  <si>
    <t>Käsipalliklubi HC Tartu</t>
  </si>
  <si>
    <t>Spordiklubi Kehra Käsipall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</si>
</sst>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5]dddd\,\ d\.\ mmmm\ yyyy"/>
  </numFmts>
  <fonts count="34">
    <font>
      <sz val="10"/>
      <color rgb="FF000000"/>
      <name val="Arial"/>
    </font>
    <font>
      <b/>
      <sz val="14"/>
      <name val="Cambria"/>
      <family val="1"/>
      <charset val="186"/>
    </font>
    <font>
      <b/>
      <sz val="14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sz val="12"/>
      <name val="Cambria"/>
      <family val="1"/>
      <charset val="186"/>
    </font>
    <font>
      <sz val="12"/>
      <name val="Calibri"/>
      <family val="2"/>
      <charset val="186"/>
    </font>
    <font>
      <sz val="10"/>
      <name val="Cambria"/>
      <family val="1"/>
      <charset val="186"/>
    </font>
    <font>
      <b/>
      <sz val="11"/>
      <name val="Calibri"/>
      <family val="2"/>
      <charset val="186"/>
    </font>
    <font>
      <b/>
      <sz val="12"/>
      <name val="Calibri"/>
      <family val="2"/>
      <charset val="186"/>
    </font>
    <font>
      <sz val="12"/>
      <name val="Cambria"/>
      <family val="1"/>
      <charset val="186"/>
    </font>
    <font>
      <sz val="14"/>
      <name val="Calibri"/>
      <family val="2"/>
      <charset val="186"/>
    </font>
    <font>
      <b/>
      <sz val="11"/>
      <name val="Cambria"/>
      <family val="1"/>
      <charset val="186"/>
    </font>
    <font>
      <sz val="12"/>
      <name val="Arial"/>
      <family val="2"/>
      <charset val="186"/>
    </font>
    <font>
      <sz val="12"/>
      <name val="Arial Narrow"/>
      <family val="2"/>
      <charset val="186"/>
    </font>
    <font>
      <sz val="11"/>
      <name val="Calibri"/>
      <family val="2"/>
      <charset val="186"/>
    </font>
    <font>
      <sz val="10"/>
      <name val="Arial"/>
      <family val="2"/>
      <charset val="186"/>
    </font>
    <font>
      <sz val="14"/>
      <name val="Arial Narrow"/>
      <family val="2"/>
      <charset val="186"/>
    </font>
    <font>
      <b/>
      <sz val="12"/>
      <color rgb="FF1FB714"/>
      <name val="Arial"/>
      <family val="2"/>
      <charset val="186"/>
    </font>
    <font>
      <sz val="9"/>
      <name val="Calibri"/>
      <family val="2"/>
      <charset val="186"/>
    </font>
    <font>
      <b/>
      <sz val="12"/>
      <name val="Arial"/>
      <family val="2"/>
      <charset val="186"/>
    </font>
    <font>
      <b/>
      <sz val="16"/>
      <name val="Arial Narrow"/>
      <family val="2"/>
      <charset val="186"/>
    </font>
    <font>
      <b/>
      <sz val="16"/>
      <name val="Book Antiqua"/>
      <family val="1"/>
      <charset val="186"/>
    </font>
    <font>
      <sz val="9"/>
      <color rgb="FFDD0806"/>
      <name val="Merriweather"/>
    </font>
    <font>
      <sz val="10"/>
      <name val="Arial"/>
      <family val="2"/>
      <charset val="186"/>
    </font>
    <font>
      <u/>
      <sz val="11"/>
      <name val="Calibri"/>
      <family val="2"/>
      <charset val="186"/>
    </font>
    <font>
      <u/>
      <sz val="12"/>
      <name val="Calibri"/>
      <family val="2"/>
      <charset val="186"/>
    </font>
    <font>
      <i/>
      <u/>
      <sz val="9"/>
      <name val="Calibri"/>
      <family val="2"/>
      <charset val="186"/>
    </font>
    <font>
      <i/>
      <u/>
      <sz val="9"/>
      <name val="Calibri"/>
      <family val="2"/>
      <charset val="186"/>
    </font>
    <font>
      <u/>
      <sz val="10"/>
      <name val="Calibri"/>
      <family val="2"/>
      <charset val="186"/>
    </font>
    <font>
      <i/>
      <u/>
      <sz val="10"/>
      <name val="Calibri"/>
      <family val="2"/>
      <charset val="186"/>
    </font>
    <font>
      <b/>
      <i/>
      <sz val="16"/>
      <name val="Garamond"/>
      <family val="1"/>
      <charset val="186"/>
    </font>
    <font>
      <i/>
      <u/>
      <sz val="9"/>
      <name val="Calibri"/>
      <family val="2"/>
      <charset val="186"/>
    </font>
    <font>
      <sz val="1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7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9" fillId="0" borderId="0" xfId="0" applyFont="1" applyAlignment="1"/>
    <xf numFmtId="0" fontId="11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/>
    </xf>
    <xf numFmtId="164" fontId="12" fillId="0" borderId="0" xfId="0" applyNumberFormat="1" applyFont="1" applyAlignment="1"/>
    <xf numFmtId="0" fontId="14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4" fillId="0" borderId="9" xfId="0" applyFont="1" applyBorder="1" applyAlignment="1">
      <alignment horizontal="center" vertical="center"/>
    </xf>
    <xf numFmtId="20" fontId="15" fillId="0" borderId="10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49" fontId="15" fillId="0" borderId="18" xfId="0" applyNumberFormat="1" applyFont="1" applyBorder="1" applyAlignment="1">
      <alignment horizontal="center"/>
    </xf>
    <xf numFmtId="0" fontId="20" fillId="0" borderId="19" xfId="0" applyFont="1" applyBorder="1" applyAlignment="1"/>
    <xf numFmtId="49" fontId="15" fillId="0" borderId="20" xfId="0" applyNumberFormat="1" applyFont="1" applyBorder="1" applyAlignment="1">
      <alignment horizontal="center"/>
    </xf>
    <xf numFmtId="0" fontId="20" fillId="0" borderId="16" xfId="0" applyFont="1" applyBorder="1" applyAlignment="1"/>
    <xf numFmtId="20" fontId="15" fillId="0" borderId="22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2" xfId="0" applyFont="1" applyBorder="1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28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49" fontId="15" fillId="0" borderId="2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5" fillId="0" borderId="30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8" fillId="0" borderId="0" xfId="0" applyFont="1" applyAlignment="1"/>
    <xf numFmtId="1" fontId="13" fillId="0" borderId="0" xfId="0" applyNumberFormat="1" applyFont="1" applyAlignment="1">
      <alignment horizontal="center"/>
    </xf>
    <xf numFmtId="0" fontId="13" fillId="0" borderId="19" xfId="0" applyFont="1" applyBorder="1" applyAlignment="1"/>
    <xf numFmtId="20" fontId="15" fillId="0" borderId="31" xfId="0" applyNumberFormat="1" applyFont="1" applyBorder="1" applyAlignment="1">
      <alignment horizontal="center"/>
    </xf>
    <xf numFmtId="0" fontId="13" fillId="0" borderId="3" xfId="0" applyFont="1" applyBorder="1" applyAlignment="1"/>
    <xf numFmtId="0" fontId="15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left" wrapText="1"/>
    </xf>
    <xf numFmtId="0" fontId="15" fillId="0" borderId="35" xfId="0" applyFont="1" applyBorder="1" applyAlignment="1">
      <alignment horizontal="left" wrapText="1"/>
    </xf>
    <xf numFmtId="0" fontId="15" fillId="0" borderId="37" xfId="0" applyFont="1" applyBorder="1" applyAlignment="1">
      <alignment horizontal="center"/>
    </xf>
    <xf numFmtId="49" fontId="15" fillId="0" borderId="39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49" fontId="15" fillId="0" borderId="40" xfId="0" applyNumberFormat="1" applyFont="1" applyBorder="1" applyAlignment="1">
      <alignment horizontal="center"/>
    </xf>
    <xf numFmtId="1" fontId="13" fillId="0" borderId="41" xfId="0" applyNumberFormat="1" applyFont="1" applyBorder="1" applyAlignment="1">
      <alignment horizontal="center"/>
    </xf>
    <xf numFmtId="0" fontId="13" fillId="0" borderId="42" xfId="0" applyFont="1" applyBorder="1" applyAlignment="1"/>
    <xf numFmtId="0" fontId="13" fillId="0" borderId="43" xfId="0" applyFont="1" applyBorder="1" applyAlignment="1"/>
    <xf numFmtId="0" fontId="20" fillId="0" borderId="0" xfId="0" applyFont="1" applyAlignment="1">
      <alignment horizontal="center"/>
    </xf>
    <xf numFmtId="0" fontId="20" fillId="0" borderId="13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49" fontId="15" fillId="0" borderId="48" xfId="0" applyNumberFormat="1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3" xfId="0" applyFont="1" applyBorder="1" applyAlignment="1"/>
    <xf numFmtId="0" fontId="13" fillId="0" borderId="52" xfId="0" applyFont="1" applyBorder="1" applyAlignment="1"/>
    <xf numFmtId="0" fontId="23" fillId="0" borderId="0" xfId="0" applyFont="1" applyAlignment="1">
      <alignment horizontal="right"/>
    </xf>
    <xf numFmtId="0" fontId="24" fillId="0" borderId="0" xfId="0" applyFont="1" applyAlignment="1"/>
    <xf numFmtId="0" fontId="4" fillId="0" borderId="12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6" fillId="0" borderId="0" xfId="0" applyFont="1" applyAlignment="1"/>
    <xf numFmtId="0" fontId="27" fillId="0" borderId="0" xfId="0" applyFont="1" applyAlignment="1"/>
    <xf numFmtId="0" fontId="29" fillId="0" borderId="0" xfId="0" applyFont="1" applyAlignment="1"/>
    <xf numFmtId="0" fontId="4" fillId="0" borderId="0" xfId="0" applyFont="1" applyAlignment="1">
      <alignment horizontal="right"/>
    </xf>
    <xf numFmtId="0" fontId="4" fillId="0" borderId="56" xfId="0" applyFont="1" applyBorder="1" applyAlignment="1"/>
    <xf numFmtId="0" fontId="31" fillId="0" borderId="57" xfId="0" applyFont="1" applyBorder="1" applyAlignment="1">
      <alignment horizontal="center"/>
    </xf>
    <xf numFmtId="0" fontId="4" fillId="0" borderId="58" xfId="0" applyFont="1" applyBorder="1" applyAlignment="1"/>
    <xf numFmtId="0" fontId="15" fillId="0" borderId="59" xfId="0" applyFont="1" applyBorder="1" applyAlignment="1">
      <alignment horizontal="center"/>
    </xf>
    <xf numFmtId="0" fontId="4" fillId="0" borderId="60" xfId="0" applyFont="1" applyBorder="1" applyAlignment="1"/>
    <xf numFmtId="0" fontId="4" fillId="0" borderId="60" xfId="0" applyFont="1" applyBorder="1" applyAlignment="1"/>
    <xf numFmtId="0" fontId="4" fillId="0" borderId="59" xfId="0" applyFont="1" applyBorder="1" applyAlignment="1">
      <alignment horizontal="right"/>
    </xf>
    <xf numFmtId="0" fontId="4" fillId="0" borderId="61" xfId="0" applyFont="1" applyBorder="1" applyAlignment="1">
      <alignment horizontal="right"/>
    </xf>
    <xf numFmtId="0" fontId="4" fillId="0" borderId="62" xfId="0" applyFont="1" applyBorder="1" applyAlignment="1"/>
    <xf numFmtId="0" fontId="4" fillId="0" borderId="62" xfId="0" applyFont="1" applyBorder="1" applyAlignment="1"/>
    <xf numFmtId="0" fontId="4" fillId="0" borderId="56" xfId="0" applyFont="1" applyBorder="1" applyAlignment="1">
      <alignment horizontal="right"/>
    </xf>
    <xf numFmtId="164" fontId="12" fillId="0" borderId="41" xfId="0" applyNumberFormat="1" applyFont="1" applyBorder="1" applyAlignment="1">
      <alignment horizontal="left"/>
    </xf>
    <xf numFmtId="0" fontId="16" fillId="0" borderId="41" xfId="0" applyFont="1" applyBorder="1"/>
    <xf numFmtId="0" fontId="8" fillId="0" borderId="5" xfId="0" applyFont="1" applyBorder="1" applyAlignment="1">
      <alignment horizontal="center"/>
    </xf>
    <xf numFmtId="0" fontId="16" fillId="0" borderId="7" xfId="0" applyFont="1" applyBorder="1"/>
    <xf numFmtId="0" fontId="16" fillId="0" borderId="8" xfId="0" applyFont="1" applyBorder="1"/>
    <xf numFmtId="164" fontId="12" fillId="0" borderId="0" xfId="0" applyNumberFormat="1" applyFont="1" applyAlignment="1">
      <alignment horizontal="left"/>
    </xf>
    <xf numFmtId="0" fontId="0" fillId="0" borderId="0" xfId="0" applyFont="1" applyAlignment="1"/>
    <xf numFmtId="0" fontId="18" fillId="0" borderId="4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6" fillId="0" borderId="4" xfId="0" applyFont="1" applyBorder="1"/>
    <xf numFmtId="0" fontId="21" fillId="0" borderId="21" xfId="0" applyFont="1" applyBorder="1" applyAlignment="1">
      <alignment horizontal="center" vertical="center"/>
    </xf>
    <xf numFmtId="0" fontId="16" fillId="0" borderId="25" xfId="0" applyFont="1" applyBorder="1"/>
    <xf numFmtId="0" fontId="22" fillId="0" borderId="49" xfId="0" applyFont="1" applyBorder="1" applyAlignment="1">
      <alignment horizontal="center" vertical="center"/>
    </xf>
    <xf numFmtId="0" fontId="16" fillId="0" borderId="33" xfId="0" applyFont="1" applyBorder="1"/>
    <xf numFmtId="0" fontId="16" fillId="0" borderId="44" xfId="0" applyFont="1" applyBorder="1"/>
    <xf numFmtId="0" fontId="22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6" fillId="0" borderId="24" xfId="0" applyFont="1" applyBorder="1"/>
    <xf numFmtId="0" fontId="16" fillId="0" borderId="34" xfId="0" applyFont="1" applyBorder="1"/>
    <xf numFmtId="0" fontId="13" fillId="0" borderId="45" xfId="0" applyFont="1" applyBorder="1" applyAlignment="1">
      <alignment horizontal="center" vertical="center"/>
    </xf>
    <xf numFmtId="0" fontId="16" fillId="0" borderId="55" xfId="0" applyFont="1" applyBorder="1"/>
    <xf numFmtId="0" fontId="21" fillId="0" borderId="13" xfId="0" applyFont="1" applyBorder="1" applyAlignment="1">
      <alignment horizontal="center" vertical="center"/>
    </xf>
    <xf numFmtId="0" fontId="16" fillId="0" borderId="51" xfId="0" applyFont="1" applyBorder="1"/>
    <xf numFmtId="0" fontId="17" fillId="0" borderId="13" xfId="0" applyFont="1" applyBorder="1" applyAlignment="1">
      <alignment horizontal="left" vertical="center"/>
    </xf>
    <xf numFmtId="0" fontId="16" fillId="0" borderId="50" xfId="0" applyFont="1" applyBorder="1"/>
    <xf numFmtId="0" fontId="16" fillId="0" borderId="36" xfId="0" applyFont="1" applyBorder="1"/>
    <xf numFmtId="0" fontId="18" fillId="0" borderId="21" xfId="0" applyFont="1" applyBorder="1" applyAlignment="1">
      <alignment horizontal="center"/>
    </xf>
    <xf numFmtId="0" fontId="4" fillId="0" borderId="0" xfId="0" applyFont="1" applyAlignment="1"/>
    <xf numFmtId="0" fontId="33" fillId="0" borderId="0" xfId="0" applyFont="1" applyAlignment="1"/>
    <xf numFmtId="0" fontId="4" fillId="0" borderId="0" xfId="0" applyFont="1" applyAlignment="1">
      <alignment horizontal="left"/>
    </xf>
    <xf numFmtId="0" fontId="27" fillId="0" borderId="0" xfId="0" applyFont="1" applyAlignment="1"/>
    <xf numFmtId="0" fontId="25" fillId="0" borderId="0" xfId="0" applyFont="1" applyAlignment="1"/>
    <xf numFmtId="0" fontId="28" fillId="0" borderId="0" xfId="0" applyFont="1" applyAlignment="1">
      <alignment horizontal="left"/>
    </xf>
    <xf numFmtId="0" fontId="30" fillId="0" borderId="0" xfId="0" applyFont="1" applyAlignment="1"/>
    <xf numFmtId="0" fontId="4" fillId="0" borderId="0" xfId="0" applyFont="1" applyAlignment="1">
      <alignment horizontal="right"/>
    </xf>
    <xf numFmtId="0" fontId="6" fillId="0" borderId="56" xfId="0" applyFont="1" applyBorder="1" applyAlignment="1">
      <alignment horizontal="left"/>
    </xf>
    <xf numFmtId="0" fontId="16" fillId="0" borderId="56" xfId="0" applyFont="1" applyBorder="1"/>
    <xf numFmtId="0" fontId="6" fillId="0" borderId="56" xfId="0" applyFont="1" applyBorder="1" applyAlignment="1"/>
    <xf numFmtId="0" fontId="32" fillId="0" borderId="63" xfId="0" applyFont="1" applyBorder="1" applyAlignment="1"/>
    <xf numFmtId="0" fontId="16" fillId="0" borderId="6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0</xdr:rowOff>
    </xdr:from>
    <xdr:to>
      <xdr:col>8</xdr:col>
      <xdr:colOff>409575</xdr:colOff>
      <xdr:row>3</xdr:row>
      <xdr:rowOff>19050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" cy="638175"/>
        </a:xfrm>
        <a:prstGeom prst="rect">
          <a:avLst/>
        </a:prstGeom>
        <a:noFill/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0</xdr:rowOff>
    </xdr:from>
    <xdr:to>
      <xdr:col>8</xdr:col>
      <xdr:colOff>0</xdr:colOff>
      <xdr:row>5</xdr:row>
      <xdr:rowOff>47625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5850" cy="10477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9525</xdr:rowOff>
    </xdr:from>
    <xdr:to>
      <xdr:col>10</xdr:col>
      <xdr:colOff>466725</xdr:colOff>
      <xdr:row>3</xdr:row>
      <xdr:rowOff>104775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106680</xdr:colOff>
      <xdr:row>6</xdr:row>
      <xdr:rowOff>106680</xdr:rowOff>
    </xdr:from>
    <xdr:to>
      <xdr:col>2</xdr:col>
      <xdr:colOff>419100</xdr:colOff>
      <xdr:row>8</xdr:row>
      <xdr:rowOff>83820</xdr:rowOff>
    </xdr:to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72640" y="1607820"/>
          <a:ext cx="312420" cy="37338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129540</xdr:colOff>
      <xdr:row>9</xdr:row>
      <xdr:rowOff>106680</xdr:rowOff>
    </xdr:from>
    <xdr:to>
      <xdr:col>3</xdr:col>
      <xdr:colOff>441960</xdr:colOff>
      <xdr:row>11</xdr:row>
      <xdr:rowOff>91440</xdr:rowOff>
    </xdr:to>
    <xdr:pic>
      <xdr:nvPicPr>
        <xdr:cNvPr id="4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9860" y="2209800"/>
          <a:ext cx="312420" cy="37338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144780</xdr:colOff>
      <xdr:row>12</xdr:row>
      <xdr:rowOff>106680</xdr:rowOff>
    </xdr:from>
    <xdr:to>
      <xdr:col>4</xdr:col>
      <xdr:colOff>457200</xdr:colOff>
      <xdr:row>14</xdr:row>
      <xdr:rowOff>91440</xdr:rowOff>
    </xdr:to>
    <xdr:pic>
      <xdr:nvPicPr>
        <xdr:cNvPr id="5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99460" y="2804160"/>
          <a:ext cx="312420" cy="37338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137160</xdr:colOff>
      <xdr:row>15</xdr:row>
      <xdr:rowOff>137160</xdr:rowOff>
    </xdr:from>
    <xdr:to>
      <xdr:col>5</xdr:col>
      <xdr:colOff>449580</xdr:colOff>
      <xdr:row>17</xdr:row>
      <xdr:rowOff>121920</xdr:rowOff>
    </xdr:to>
    <xdr:pic>
      <xdr:nvPicPr>
        <xdr:cNvPr id="6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3429000"/>
          <a:ext cx="312420" cy="37338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137160</xdr:colOff>
      <xdr:row>18</xdr:row>
      <xdr:rowOff>106680</xdr:rowOff>
    </xdr:from>
    <xdr:to>
      <xdr:col>6</xdr:col>
      <xdr:colOff>449580</xdr:colOff>
      <xdr:row>20</xdr:row>
      <xdr:rowOff>99060</xdr:rowOff>
    </xdr:to>
    <xdr:pic>
      <xdr:nvPicPr>
        <xdr:cNvPr id="7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0560" y="3992880"/>
          <a:ext cx="312420" cy="37338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9525</xdr:rowOff>
    </xdr:from>
    <xdr:to>
      <xdr:col>10</xdr:col>
      <xdr:colOff>466725</xdr:colOff>
      <xdr:row>3</xdr:row>
      <xdr:rowOff>104775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9525</xdr:rowOff>
    </xdr:from>
    <xdr:to>
      <xdr:col>10</xdr:col>
      <xdr:colOff>466725</xdr:colOff>
      <xdr:row>3</xdr:row>
      <xdr:rowOff>104775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7.5546875" customWidth="1"/>
    <col min="2" max="2" width="6.88671875" customWidth="1"/>
    <col min="3" max="3" width="5.33203125" customWidth="1"/>
    <col min="4" max="5" width="20" customWidth="1"/>
    <col min="6" max="6" width="6" customWidth="1"/>
    <col min="7" max="7" width="6.6640625" customWidth="1"/>
    <col min="8" max="8" width="3.5546875" customWidth="1"/>
    <col min="9" max="9" width="6.6640625" customWidth="1"/>
    <col min="10" max="10" width="5.6640625" customWidth="1"/>
    <col min="11" max="18" width="8.88671875" customWidth="1"/>
    <col min="19" max="26" width="8" customWidth="1"/>
  </cols>
  <sheetData>
    <row r="1" spans="1:26" ht="18.75" customHeight="1">
      <c r="A1" s="1" t="s">
        <v>0</v>
      </c>
      <c r="B1" s="1"/>
      <c r="C1" s="1"/>
      <c r="D1" s="1"/>
      <c r="E1" s="1"/>
      <c r="F1" s="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>
      <c r="A2" s="7" t="s">
        <v>1</v>
      </c>
      <c r="B2" s="8"/>
      <c r="C2" s="8"/>
      <c r="D2" s="8"/>
      <c r="E2" s="9" t="s">
        <v>2</v>
      </c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" customHeight="1">
      <c r="A3" s="12"/>
      <c r="B3" s="8"/>
      <c r="C3" s="8"/>
      <c r="D3" s="8"/>
      <c r="E3" s="13" t="s">
        <v>3</v>
      </c>
      <c r="F3" s="14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" customHeight="1">
      <c r="A4" s="15" t="s">
        <v>7</v>
      </c>
      <c r="B4" s="8"/>
      <c r="C4" s="8"/>
      <c r="D4" s="8"/>
      <c r="E4" s="13"/>
      <c r="F4" s="14" t="s">
        <v>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8" customHeight="1">
      <c r="A5" s="17"/>
      <c r="B5" s="17"/>
      <c r="C5" s="17"/>
      <c r="D5" s="17"/>
      <c r="E5" s="17"/>
      <c r="F5" s="17"/>
      <c r="G5" s="17"/>
      <c r="H5" s="17"/>
      <c r="I5" s="13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>
      <c r="A6" s="102">
        <v>43021</v>
      </c>
      <c r="B6" s="103"/>
      <c r="C6" s="103"/>
      <c r="D6" s="103"/>
      <c r="E6" s="20" t="s">
        <v>9</v>
      </c>
      <c r="F6" s="20"/>
      <c r="G6" s="20"/>
      <c r="H6" s="2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22" t="s">
        <v>11</v>
      </c>
      <c r="B7" s="24" t="s">
        <v>12</v>
      </c>
      <c r="C7" s="24" t="s">
        <v>13</v>
      </c>
      <c r="D7" s="26" t="s">
        <v>14</v>
      </c>
      <c r="E7" s="26" t="s">
        <v>14</v>
      </c>
      <c r="F7" s="27"/>
      <c r="G7" s="99" t="s">
        <v>16</v>
      </c>
      <c r="H7" s="100"/>
      <c r="I7" s="101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3.5" customHeight="1">
      <c r="A8" s="30">
        <v>0.58333333333333337</v>
      </c>
      <c r="B8" s="31">
        <v>1</v>
      </c>
      <c r="C8" s="31" t="s">
        <v>20</v>
      </c>
      <c r="D8" s="32" t="s">
        <v>21</v>
      </c>
      <c r="E8" s="33" t="s">
        <v>22</v>
      </c>
      <c r="F8" s="34"/>
      <c r="G8" s="36"/>
      <c r="H8" s="37" t="s">
        <v>24</v>
      </c>
      <c r="I8" s="39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3.5" customHeight="1">
      <c r="A9" s="41">
        <f t="shared" ref="A9:A14" si="0">A8+TIME(0,50,0)</f>
        <v>0.61805555555555558</v>
      </c>
      <c r="B9" s="42">
        <v>3</v>
      </c>
      <c r="C9" s="31" t="s">
        <v>27</v>
      </c>
      <c r="D9" s="43" t="s">
        <v>23</v>
      </c>
      <c r="E9" s="44" t="s">
        <v>28</v>
      </c>
      <c r="F9" s="34"/>
      <c r="G9" s="45"/>
      <c r="H9" s="47" t="s">
        <v>24</v>
      </c>
      <c r="I9" s="49"/>
      <c r="J9" s="28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3.5" customHeight="1">
      <c r="A10" s="41">
        <f t="shared" si="0"/>
        <v>0.65277777777777779</v>
      </c>
      <c r="B10" s="42">
        <v>5</v>
      </c>
      <c r="C10" s="31" t="s">
        <v>20</v>
      </c>
      <c r="D10" s="43" t="s">
        <v>29</v>
      </c>
      <c r="E10" s="44" t="s">
        <v>30</v>
      </c>
      <c r="F10" s="34"/>
      <c r="G10" s="45"/>
      <c r="H10" s="47" t="s">
        <v>24</v>
      </c>
      <c r="I10" s="49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>
      <c r="A11" s="41">
        <f t="shared" si="0"/>
        <v>0.6875</v>
      </c>
      <c r="B11" s="42">
        <v>7</v>
      </c>
      <c r="C11" s="31" t="s">
        <v>20</v>
      </c>
      <c r="D11" s="43" t="s">
        <v>22</v>
      </c>
      <c r="E11" s="44" t="s">
        <v>19</v>
      </c>
      <c r="F11" s="34"/>
      <c r="G11" s="45"/>
      <c r="H11" s="47" t="s">
        <v>24</v>
      </c>
      <c r="I11" s="49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3.5" customHeight="1">
      <c r="A12" s="41">
        <f t="shared" si="0"/>
        <v>0.72222222222222221</v>
      </c>
      <c r="B12" s="42">
        <v>9</v>
      </c>
      <c r="C12" s="31" t="s">
        <v>27</v>
      </c>
      <c r="D12" s="43" t="s">
        <v>31</v>
      </c>
      <c r="E12" s="44" t="s">
        <v>23</v>
      </c>
      <c r="F12" s="34"/>
      <c r="G12" s="45"/>
      <c r="H12" s="47" t="s">
        <v>24</v>
      </c>
      <c r="I12" s="49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>
      <c r="A13" s="41">
        <f t="shared" si="0"/>
        <v>0.75694444444444442</v>
      </c>
      <c r="B13" s="42">
        <v>11</v>
      </c>
      <c r="C13" s="31" t="s">
        <v>20</v>
      </c>
      <c r="D13" s="43" t="s">
        <v>30</v>
      </c>
      <c r="E13" s="44" t="s">
        <v>21</v>
      </c>
      <c r="F13" s="34"/>
      <c r="G13" s="45"/>
      <c r="H13" s="47" t="s">
        <v>24</v>
      </c>
      <c r="I13" s="49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3.5" customHeight="1">
      <c r="A14" s="54">
        <f t="shared" si="0"/>
        <v>0.79166666666666663</v>
      </c>
      <c r="B14" s="56">
        <v>13</v>
      </c>
      <c r="C14" s="56" t="s">
        <v>20</v>
      </c>
      <c r="D14" s="57" t="s">
        <v>19</v>
      </c>
      <c r="E14" s="58" t="s">
        <v>29</v>
      </c>
      <c r="F14" s="34"/>
      <c r="G14" s="59"/>
      <c r="H14" s="60" t="s">
        <v>24</v>
      </c>
      <c r="I14" s="62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6.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4.25" customHeight="1">
      <c r="A16" s="102">
        <v>43021</v>
      </c>
      <c r="B16" s="103"/>
      <c r="C16" s="103"/>
      <c r="D16" s="103"/>
      <c r="E16" s="20" t="s">
        <v>32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22" t="s">
        <v>11</v>
      </c>
      <c r="B17" s="24" t="s">
        <v>12</v>
      </c>
      <c r="C17" s="24" t="s">
        <v>13</v>
      </c>
      <c r="D17" s="26" t="s">
        <v>14</v>
      </c>
      <c r="E17" s="26" t="s">
        <v>14</v>
      </c>
      <c r="F17" s="27"/>
      <c r="G17" s="99" t="s">
        <v>16</v>
      </c>
      <c r="H17" s="100"/>
      <c r="I17" s="101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3.5" customHeight="1">
      <c r="A18" s="30">
        <v>0.58333333333333337</v>
      </c>
      <c r="B18" s="31">
        <v>2</v>
      </c>
      <c r="C18" s="31" t="s">
        <v>33</v>
      </c>
      <c r="D18" s="32" t="s">
        <v>34</v>
      </c>
      <c r="E18" s="33" t="s">
        <v>35</v>
      </c>
      <c r="F18" s="34"/>
      <c r="G18" s="36"/>
      <c r="H18" s="37" t="s">
        <v>24</v>
      </c>
      <c r="I18" s="39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3.5" customHeight="1">
      <c r="A19" s="41">
        <f t="shared" ref="A19:A25" si="1">A18+TIME(0,50,0)</f>
        <v>0.61805555555555558</v>
      </c>
      <c r="B19" s="42">
        <v>4</v>
      </c>
      <c r="C19" s="31" t="s">
        <v>27</v>
      </c>
      <c r="D19" s="43" t="s">
        <v>36</v>
      </c>
      <c r="E19" s="44" t="s">
        <v>31</v>
      </c>
      <c r="F19" s="34"/>
      <c r="G19" s="45"/>
      <c r="H19" s="47" t="s">
        <v>24</v>
      </c>
      <c r="I19" s="49"/>
      <c r="J19" s="28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3.5" customHeight="1">
      <c r="A20" s="41">
        <f t="shared" si="1"/>
        <v>0.65277777777777779</v>
      </c>
      <c r="B20" s="42">
        <v>6</v>
      </c>
      <c r="C20" s="31" t="s">
        <v>33</v>
      </c>
      <c r="D20" s="43" t="s">
        <v>37</v>
      </c>
      <c r="E20" s="44" t="s">
        <v>38</v>
      </c>
      <c r="F20" s="34"/>
      <c r="G20" s="45"/>
      <c r="H20" s="47" t="s">
        <v>24</v>
      </c>
      <c r="I20" s="49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customHeight="1">
      <c r="A21" s="41">
        <f t="shared" si="1"/>
        <v>0.6875</v>
      </c>
      <c r="B21" s="42">
        <v>8</v>
      </c>
      <c r="C21" s="31" t="s">
        <v>33</v>
      </c>
      <c r="D21" s="43" t="s">
        <v>35</v>
      </c>
      <c r="E21" s="44" t="s">
        <v>40</v>
      </c>
      <c r="F21" s="34"/>
      <c r="G21" s="45"/>
      <c r="H21" s="47" t="s">
        <v>24</v>
      </c>
      <c r="I21" s="49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customHeight="1">
      <c r="A22" s="41">
        <f t="shared" si="1"/>
        <v>0.72222222222222221</v>
      </c>
      <c r="B22" s="42">
        <v>10</v>
      </c>
      <c r="C22" s="31" t="s">
        <v>27</v>
      </c>
      <c r="D22" s="43" t="s">
        <v>39</v>
      </c>
      <c r="E22" s="44" t="s">
        <v>36</v>
      </c>
      <c r="F22" s="34"/>
      <c r="G22" s="45"/>
      <c r="H22" s="47" t="s">
        <v>24</v>
      </c>
      <c r="I22" s="49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3.5" customHeight="1">
      <c r="A23" s="41">
        <f t="shared" si="1"/>
        <v>0.75694444444444442</v>
      </c>
      <c r="B23" s="42">
        <v>12</v>
      </c>
      <c r="C23" s="31" t="s">
        <v>33</v>
      </c>
      <c r="D23" s="43" t="s">
        <v>38</v>
      </c>
      <c r="E23" s="44" t="s">
        <v>34</v>
      </c>
      <c r="F23" s="34"/>
      <c r="G23" s="45"/>
      <c r="H23" s="47" t="s">
        <v>24</v>
      </c>
      <c r="I23" s="49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customHeight="1">
      <c r="A24" s="41">
        <f t="shared" si="1"/>
        <v>0.79166666666666663</v>
      </c>
      <c r="B24" s="42">
        <v>14</v>
      </c>
      <c r="C24" s="31" t="s">
        <v>27</v>
      </c>
      <c r="D24" s="43" t="s">
        <v>28</v>
      </c>
      <c r="E24" s="44" t="s">
        <v>39</v>
      </c>
      <c r="F24" s="34"/>
      <c r="G24" s="68"/>
      <c r="H24" s="47" t="s">
        <v>24</v>
      </c>
      <c r="I24" s="6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>
      <c r="A25" s="54">
        <f t="shared" si="1"/>
        <v>0.82638888888888884</v>
      </c>
      <c r="B25" s="56">
        <v>15</v>
      </c>
      <c r="C25" s="56" t="s">
        <v>33</v>
      </c>
      <c r="D25" s="57" t="s">
        <v>40</v>
      </c>
      <c r="E25" s="58" t="s">
        <v>37</v>
      </c>
      <c r="F25" s="28"/>
      <c r="G25" s="59"/>
      <c r="H25" s="60" t="s">
        <v>24</v>
      </c>
      <c r="I25" s="6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97">
        <f>A6+1</f>
        <v>43022</v>
      </c>
      <c r="B27" s="98"/>
      <c r="C27" s="98"/>
      <c r="D27" s="98"/>
      <c r="E27" s="20" t="s">
        <v>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22" t="s">
        <v>11</v>
      </c>
      <c r="B28" s="24" t="s">
        <v>12</v>
      </c>
      <c r="C28" s="24" t="s">
        <v>13</v>
      </c>
      <c r="D28" s="26" t="s">
        <v>14</v>
      </c>
      <c r="E28" s="26" t="s">
        <v>14</v>
      </c>
      <c r="F28" s="27"/>
      <c r="G28" s="99" t="s">
        <v>16</v>
      </c>
      <c r="H28" s="100"/>
      <c r="I28" s="10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30">
        <v>0.41666666666666669</v>
      </c>
      <c r="B29" s="31">
        <v>16</v>
      </c>
      <c r="C29" s="31" t="s">
        <v>20</v>
      </c>
      <c r="D29" s="32" t="s">
        <v>19</v>
      </c>
      <c r="E29" s="33" t="s">
        <v>21</v>
      </c>
      <c r="F29" s="34"/>
      <c r="G29" s="45"/>
      <c r="H29" s="47" t="s">
        <v>24</v>
      </c>
      <c r="I29" s="49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30">
        <f t="shared" ref="A30:A36" si="2">A29+TIME(0,50,0)</f>
        <v>0.4513888888888889</v>
      </c>
      <c r="B30" s="31">
        <f t="shared" ref="B30:B36" si="3">B29+2</f>
        <v>18</v>
      </c>
      <c r="C30" s="31" t="s">
        <v>33</v>
      </c>
      <c r="D30" s="32" t="s">
        <v>40</v>
      </c>
      <c r="E30" s="33" t="s">
        <v>38</v>
      </c>
      <c r="F30" s="34"/>
      <c r="G30" s="45"/>
      <c r="H30" s="47" t="s">
        <v>24</v>
      </c>
      <c r="I30" s="4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30">
        <f t="shared" si="2"/>
        <v>0.4861111111111111</v>
      </c>
      <c r="B31" s="31">
        <f t="shared" si="3"/>
        <v>20</v>
      </c>
      <c r="C31" s="31" t="s">
        <v>20</v>
      </c>
      <c r="D31" s="32" t="s">
        <v>29</v>
      </c>
      <c r="E31" s="33" t="s">
        <v>22</v>
      </c>
      <c r="F31" s="34"/>
      <c r="G31" s="45"/>
      <c r="H31" s="47" t="s">
        <v>24</v>
      </c>
      <c r="I31" s="4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30">
        <f t="shared" si="2"/>
        <v>0.52083333333333337</v>
      </c>
      <c r="B32" s="31">
        <f t="shared" si="3"/>
        <v>22</v>
      </c>
      <c r="C32" s="31" t="s">
        <v>20</v>
      </c>
      <c r="D32" s="32" t="s">
        <v>30</v>
      </c>
      <c r="E32" s="33" t="s">
        <v>19</v>
      </c>
      <c r="F32" s="34"/>
      <c r="G32" s="45"/>
      <c r="H32" s="47" t="s">
        <v>24</v>
      </c>
      <c r="I32" s="4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30">
        <f t="shared" si="2"/>
        <v>0.55555555555555558</v>
      </c>
      <c r="B33" s="31">
        <f t="shared" si="3"/>
        <v>24</v>
      </c>
      <c r="C33" s="31" t="s">
        <v>33</v>
      </c>
      <c r="D33" s="32" t="s">
        <v>34</v>
      </c>
      <c r="E33" s="33" t="s">
        <v>40</v>
      </c>
      <c r="F33" s="34"/>
      <c r="G33" s="45"/>
      <c r="H33" s="47" t="s">
        <v>24</v>
      </c>
      <c r="I33" s="49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30">
        <f t="shared" si="2"/>
        <v>0.59027777777777779</v>
      </c>
      <c r="B34" s="31">
        <f t="shared" si="3"/>
        <v>26</v>
      </c>
      <c r="C34" s="31" t="s">
        <v>20</v>
      </c>
      <c r="D34" s="32" t="s">
        <v>21</v>
      </c>
      <c r="E34" s="33" t="s">
        <v>29</v>
      </c>
      <c r="F34" s="34"/>
      <c r="G34" s="45"/>
      <c r="H34" s="47" t="s">
        <v>24</v>
      </c>
      <c r="I34" s="49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30">
        <f t="shared" si="2"/>
        <v>0.625</v>
      </c>
      <c r="B35" s="31">
        <f t="shared" si="3"/>
        <v>28</v>
      </c>
      <c r="C35" s="31" t="s">
        <v>20</v>
      </c>
      <c r="D35" s="32" t="s">
        <v>22</v>
      </c>
      <c r="E35" s="33" t="s">
        <v>30</v>
      </c>
      <c r="F35" s="34"/>
      <c r="G35" s="45"/>
      <c r="H35" s="47" t="s">
        <v>24</v>
      </c>
      <c r="I35" s="49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30">
        <f t="shared" si="2"/>
        <v>0.65972222222222221</v>
      </c>
      <c r="B36" s="31">
        <f t="shared" si="3"/>
        <v>30</v>
      </c>
      <c r="C36" s="31" t="s">
        <v>33</v>
      </c>
      <c r="D36" s="32" t="s">
        <v>37</v>
      </c>
      <c r="E36" s="33" t="s">
        <v>34</v>
      </c>
      <c r="F36" s="34"/>
      <c r="G36" s="45"/>
      <c r="H36" s="47" t="s">
        <v>24</v>
      </c>
      <c r="I36" s="4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30">
        <v>0.72916666666666663</v>
      </c>
      <c r="B37" s="31">
        <v>31</v>
      </c>
      <c r="C37" s="31" t="s">
        <v>42</v>
      </c>
      <c r="D37" s="32" t="s">
        <v>43</v>
      </c>
      <c r="E37" s="33" t="s">
        <v>44</v>
      </c>
      <c r="F37" s="34"/>
      <c r="G37" s="45"/>
      <c r="H37" s="47" t="s">
        <v>24</v>
      </c>
      <c r="I37" s="49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54">
        <f>A37+TIME(0,50,0)</f>
        <v>0.76388888888888884</v>
      </c>
      <c r="B38" s="56">
        <f>B37+2</f>
        <v>33</v>
      </c>
      <c r="C38" s="56" t="s">
        <v>45</v>
      </c>
      <c r="D38" s="57" t="s">
        <v>46</v>
      </c>
      <c r="E38" s="58" t="s">
        <v>47</v>
      </c>
      <c r="F38" s="34"/>
      <c r="G38" s="59"/>
      <c r="H38" s="60" t="s">
        <v>24</v>
      </c>
      <c r="I38" s="6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97">
        <f>A27</f>
        <v>43022</v>
      </c>
      <c r="B40" s="98"/>
      <c r="C40" s="98"/>
      <c r="D40" s="98"/>
      <c r="E40" s="20" t="s">
        <v>32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22" t="s">
        <v>11</v>
      </c>
      <c r="B41" s="24" t="s">
        <v>12</v>
      </c>
      <c r="C41" s="24" t="s">
        <v>13</v>
      </c>
      <c r="D41" s="26" t="s">
        <v>14</v>
      </c>
      <c r="E41" s="26" t="s">
        <v>14</v>
      </c>
      <c r="F41" s="27"/>
      <c r="G41" s="99" t="s">
        <v>16</v>
      </c>
      <c r="H41" s="100"/>
      <c r="I41" s="10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30">
        <v>0.41666666666666669</v>
      </c>
      <c r="B42" s="31">
        <v>17</v>
      </c>
      <c r="C42" s="31" t="s">
        <v>27</v>
      </c>
      <c r="D42" s="32" t="s">
        <v>36</v>
      </c>
      <c r="E42" s="33" t="s">
        <v>23</v>
      </c>
      <c r="F42" s="34"/>
      <c r="G42" s="45"/>
      <c r="H42" s="47" t="s">
        <v>24</v>
      </c>
      <c r="I42" s="49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30">
        <f t="shared" ref="A43:A48" si="4">A42+TIME(0,50,0)</f>
        <v>0.4513888888888889</v>
      </c>
      <c r="B43" s="31">
        <f t="shared" ref="B43:B48" si="5">B42+2</f>
        <v>19</v>
      </c>
      <c r="C43" s="31" t="s">
        <v>33</v>
      </c>
      <c r="D43" s="32" t="s">
        <v>35</v>
      </c>
      <c r="E43" s="33" t="s">
        <v>37</v>
      </c>
      <c r="F43" s="34"/>
      <c r="G43" s="45"/>
      <c r="H43" s="47" t="s">
        <v>24</v>
      </c>
      <c r="I43" s="4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30">
        <f t="shared" si="4"/>
        <v>0.4861111111111111</v>
      </c>
      <c r="B44" s="31">
        <f t="shared" si="5"/>
        <v>21</v>
      </c>
      <c r="C44" s="31" t="s">
        <v>27</v>
      </c>
      <c r="D44" s="32" t="s">
        <v>39</v>
      </c>
      <c r="E44" s="33" t="s">
        <v>31</v>
      </c>
      <c r="F44" s="34"/>
      <c r="G44" s="45"/>
      <c r="H44" s="47" t="s">
        <v>24</v>
      </c>
      <c r="I44" s="49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30">
        <f t="shared" si="4"/>
        <v>0.52083333333333337</v>
      </c>
      <c r="B45" s="31">
        <f t="shared" si="5"/>
        <v>23</v>
      </c>
      <c r="C45" s="31" t="s">
        <v>27</v>
      </c>
      <c r="D45" s="32" t="s">
        <v>28</v>
      </c>
      <c r="E45" s="33" t="s">
        <v>36</v>
      </c>
      <c r="F45" s="34"/>
      <c r="G45" s="45"/>
      <c r="H45" s="47" t="s">
        <v>24</v>
      </c>
      <c r="I45" s="4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30">
        <f t="shared" si="4"/>
        <v>0.55555555555555558</v>
      </c>
      <c r="B46" s="31">
        <f t="shared" si="5"/>
        <v>25</v>
      </c>
      <c r="C46" s="31" t="s">
        <v>33</v>
      </c>
      <c r="D46" s="32" t="s">
        <v>38</v>
      </c>
      <c r="E46" s="33" t="s">
        <v>35</v>
      </c>
      <c r="F46" s="34"/>
      <c r="G46" s="45"/>
      <c r="H46" s="47" t="s">
        <v>24</v>
      </c>
      <c r="I46" s="49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30">
        <f t="shared" si="4"/>
        <v>0.59027777777777779</v>
      </c>
      <c r="B47" s="31">
        <f t="shared" si="5"/>
        <v>27</v>
      </c>
      <c r="C47" s="31" t="s">
        <v>27</v>
      </c>
      <c r="D47" s="32" t="s">
        <v>23</v>
      </c>
      <c r="E47" s="33" t="s">
        <v>39</v>
      </c>
      <c r="F47" s="34"/>
      <c r="G47" s="45"/>
      <c r="H47" s="47" t="s">
        <v>24</v>
      </c>
      <c r="I47" s="49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30">
        <f t="shared" si="4"/>
        <v>0.625</v>
      </c>
      <c r="B48" s="31">
        <f t="shared" si="5"/>
        <v>29</v>
      </c>
      <c r="C48" s="31" t="s">
        <v>27</v>
      </c>
      <c r="D48" s="32" t="s">
        <v>31</v>
      </c>
      <c r="E48" s="33" t="s">
        <v>28</v>
      </c>
      <c r="F48" s="34"/>
      <c r="G48" s="45"/>
      <c r="H48" s="47" t="s">
        <v>24</v>
      </c>
      <c r="I48" s="49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4">
        <v>0.72916666666666663</v>
      </c>
      <c r="B49" s="56">
        <v>32</v>
      </c>
      <c r="C49" s="56" t="s">
        <v>50</v>
      </c>
      <c r="D49" s="57" t="s">
        <v>51</v>
      </c>
      <c r="E49" s="58" t="s">
        <v>52</v>
      </c>
      <c r="F49" s="34"/>
      <c r="G49" s="59"/>
      <c r="H49" s="60" t="s">
        <v>24</v>
      </c>
      <c r="I49" s="6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97">
        <f>A27+1</f>
        <v>43023</v>
      </c>
      <c r="B51" s="98"/>
      <c r="C51" s="98"/>
      <c r="D51" s="98"/>
      <c r="E51" s="20" t="s">
        <v>9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22" t="s">
        <v>11</v>
      </c>
      <c r="B52" s="24" t="s">
        <v>12</v>
      </c>
      <c r="C52" s="24" t="s">
        <v>13</v>
      </c>
      <c r="D52" s="26" t="s">
        <v>14</v>
      </c>
      <c r="E52" s="26" t="s">
        <v>14</v>
      </c>
      <c r="F52" s="27"/>
      <c r="G52" s="99" t="s">
        <v>16</v>
      </c>
      <c r="H52" s="100"/>
      <c r="I52" s="10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30">
        <v>0.41666666666666669</v>
      </c>
      <c r="B53" s="31">
        <v>34</v>
      </c>
      <c r="C53" s="31" t="s">
        <v>53</v>
      </c>
      <c r="D53" s="32" t="s">
        <v>54</v>
      </c>
      <c r="E53" s="33" t="s">
        <v>55</v>
      </c>
      <c r="F53" s="34"/>
      <c r="G53" s="45"/>
      <c r="H53" s="47" t="s">
        <v>24</v>
      </c>
      <c r="I53" s="4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30">
        <f t="shared" ref="A54:A61" si="6">A53+TIME(0,50,0)</f>
        <v>0.4513888888888889</v>
      </c>
      <c r="B54" s="31">
        <f t="shared" ref="B54:B59" si="7">B53+2</f>
        <v>36</v>
      </c>
      <c r="C54" s="31" t="s">
        <v>56</v>
      </c>
      <c r="D54" s="32" t="s">
        <v>57</v>
      </c>
      <c r="E54" s="33" t="s">
        <v>58</v>
      </c>
      <c r="F54" s="34"/>
      <c r="G54" s="45"/>
      <c r="H54" s="47" t="s">
        <v>24</v>
      </c>
      <c r="I54" s="49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30">
        <f t="shared" si="6"/>
        <v>0.4861111111111111</v>
      </c>
      <c r="B55" s="31">
        <f t="shared" si="7"/>
        <v>38</v>
      </c>
      <c r="C55" s="31" t="s">
        <v>59</v>
      </c>
      <c r="D55" s="32" t="s">
        <v>60</v>
      </c>
      <c r="E55" s="33" t="s">
        <v>61</v>
      </c>
      <c r="F55" s="34"/>
      <c r="G55" s="45"/>
      <c r="H55" s="47" t="s">
        <v>24</v>
      </c>
      <c r="I55" s="49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30">
        <f t="shared" si="6"/>
        <v>0.52083333333333337</v>
      </c>
      <c r="B56" s="31">
        <f t="shared" si="7"/>
        <v>40</v>
      </c>
      <c r="C56" s="31" t="s">
        <v>53</v>
      </c>
      <c r="D56" s="32" t="s">
        <v>62</v>
      </c>
      <c r="E56" s="33" t="s">
        <v>54</v>
      </c>
      <c r="F56" s="34"/>
      <c r="G56" s="45"/>
      <c r="H56" s="47" t="s">
        <v>24</v>
      </c>
      <c r="I56" s="49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30">
        <f t="shared" si="6"/>
        <v>0.55555555555555558</v>
      </c>
      <c r="B57" s="31">
        <f t="shared" si="7"/>
        <v>42</v>
      </c>
      <c r="C57" s="31" t="s">
        <v>56</v>
      </c>
      <c r="D57" s="32" t="s">
        <v>58</v>
      </c>
      <c r="E57" s="33" t="s">
        <v>63</v>
      </c>
      <c r="F57" s="34"/>
      <c r="G57" s="45"/>
      <c r="H57" s="47" t="s">
        <v>24</v>
      </c>
      <c r="I57" s="49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30">
        <f t="shared" si="6"/>
        <v>0.59027777777777779</v>
      </c>
      <c r="B58" s="31">
        <f t="shared" si="7"/>
        <v>44</v>
      </c>
      <c r="C58" s="31" t="s">
        <v>59</v>
      </c>
      <c r="D58" s="32" t="s">
        <v>64</v>
      </c>
      <c r="E58" s="33" t="s">
        <v>60</v>
      </c>
      <c r="F58" s="34"/>
      <c r="G58" s="45"/>
      <c r="H58" s="47" t="s">
        <v>24</v>
      </c>
      <c r="I58" s="49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30">
        <f t="shared" si="6"/>
        <v>0.625</v>
      </c>
      <c r="B59" s="31">
        <f t="shared" si="7"/>
        <v>46</v>
      </c>
      <c r="C59" s="31" t="s">
        <v>53</v>
      </c>
      <c r="D59" s="32" t="s">
        <v>55</v>
      </c>
      <c r="E59" s="33" t="s">
        <v>62</v>
      </c>
      <c r="F59" s="34"/>
      <c r="G59" s="45"/>
      <c r="H59" s="47" t="s">
        <v>24</v>
      </c>
      <c r="I59" s="49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30">
        <f t="shared" si="6"/>
        <v>0.65972222222222221</v>
      </c>
      <c r="B60" s="31">
        <v>47</v>
      </c>
      <c r="C60" s="31" t="s">
        <v>56</v>
      </c>
      <c r="D60" s="32" t="s">
        <v>63</v>
      </c>
      <c r="E60" s="33" t="s">
        <v>57</v>
      </c>
      <c r="F60" s="34"/>
      <c r="G60" s="45"/>
      <c r="H60" s="47" t="s">
        <v>24</v>
      </c>
      <c r="I60" s="49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4">
        <f t="shared" si="6"/>
        <v>0.69444444444444442</v>
      </c>
      <c r="B61" s="56">
        <v>48</v>
      </c>
      <c r="C61" s="56" t="s">
        <v>59</v>
      </c>
      <c r="D61" s="57" t="s">
        <v>61</v>
      </c>
      <c r="E61" s="58" t="s">
        <v>64</v>
      </c>
      <c r="F61" s="34"/>
      <c r="G61" s="59"/>
      <c r="H61" s="60" t="s">
        <v>24</v>
      </c>
      <c r="I61" s="6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97">
        <f>A51</f>
        <v>43023</v>
      </c>
      <c r="B63" s="98"/>
      <c r="C63" s="98"/>
      <c r="D63" s="98"/>
      <c r="E63" s="20" t="s">
        <v>32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22" t="s">
        <v>11</v>
      </c>
      <c r="B64" s="24" t="s">
        <v>12</v>
      </c>
      <c r="C64" s="24" t="s">
        <v>13</v>
      </c>
      <c r="D64" s="26" t="s">
        <v>14</v>
      </c>
      <c r="E64" s="26" t="s">
        <v>14</v>
      </c>
      <c r="F64" s="27"/>
      <c r="G64" s="99" t="s">
        <v>16</v>
      </c>
      <c r="H64" s="100"/>
      <c r="I64" s="101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30">
        <v>0.41666666666666669</v>
      </c>
      <c r="B65" s="31">
        <v>35</v>
      </c>
      <c r="C65" s="80" t="s">
        <v>65</v>
      </c>
      <c r="D65" s="32" t="s">
        <v>66</v>
      </c>
      <c r="E65" s="33" t="s">
        <v>67</v>
      </c>
      <c r="F65" s="34"/>
      <c r="G65" s="45"/>
      <c r="H65" s="47" t="s">
        <v>24</v>
      </c>
      <c r="I65" s="49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30">
        <f t="shared" ref="A66:A70" si="8">A65+TIME(0,50,0)</f>
        <v>0.4513888888888889</v>
      </c>
      <c r="B66" s="31">
        <f t="shared" ref="B66:B70" si="9">B65+2</f>
        <v>37</v>
      </c>
      <c r="C66" s="80" t="s">
        <v>68</v>
      </c>
      <c r="D66" s="32" t="s">
        <v>69</v>
      </c>
      <c r="E66" s="33" t="s">
        <v>70</v>
      </c>
      <c r="F66" s="34"/>
      <c r="G66" s="45"/>
      <c r="H66" s="47" t="s">
        <v>24</v>
      </c>
      <c r="I66" s="49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30">
        <f t="shared" si="8"/>
        <v>0.4861111111111111</v>
      </c>
      <c r="B67" s="31">
        <f t="shared" si="9"/>
        <v>39</v>
      </c>
      <c r="C67" s="80" t="s">
        <v>65</v>
      </c>
      <c r="D67" s="32" t="s">
        <v>71</v>
      </c>
      <c r="E67" s="33" t="s">
        <v>66</v>
      </c>
      <c r="F67" s="34"/>
      <c r="G67" s="45"/>
      <c r="H67" s="47" t="s">
        <v>24</v>
      </c>
      <c r="I67" s="49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30">
        <f t="shared" si="8"/>
        <v>0.52083333333333337</v>
      </c>
      <c r="B68" s="31">
        <f t="shared" si="9"/>
        <v>41</v>
      </c>
      <c r="C68" s="80" t="s">
        <v>68</v>
      </c>
      <c r="D68" s="32" t="s">
        <v>72</v>
      </c>
      <c r="E68" s="33" t="s">
        <v>69</v>
      </c>
      <c r="F68" s="34"/>
      <c r="G68" s="45"/>
      <c r="H68" s="47" t="s">
        <v>24</v>
      </c>
      <c r="I68" s="49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30">
        <f t="shared" si="8"/>
        <v>0.55555555555555558</v>
      </c>
      <c r="B69" s="31">
        <f t="shared" si="9"/>
        <v>43</v>
      </c>
      <c r="C69" s="80" t="s">
        <v>65</v>
      </c>
      <c r="D69" s="32" t="s">
        <v>67</v>
      </c>
      <c r="E69" s="33" t="s">
        <v>71</v>
      </c>
      <c r="F69" s="34"/>
      <c r="G69" s="45"/>
      <c r="H69" s="47" t="s">
        <v>24</v>
      </c>
      <c r="I69" s="49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4">
        <f t="shared" si="8"/>
        <v>0.59027777777777779</v>
      </c>
      <c r="B70" s="56">
        <f t="shared" si="9"/>
        <v>45</v>
      </c>
      <c r="C70" s="81" t="s">
        <v>68</v>
      </c>
      <c r="D70" s="57" t="s">
        <v>70</v>
      </c>
      <c r="E70" s="58" t="s">
        <v>72</v>
      </c>
      <c r="F70" s="34"/>
      <c r="G70" s="59"/>
      <c r="H70" s="60" t="s">
        <v>24</v>
      </c>
      <c r="I70" s="6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>
      <c r="A117" s="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>
      <c r="A121" s="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>
      <c r="A122" s="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>
      <c r="A123" s="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>
      <c r="A125" s="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>
      <c r="A126" s="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>
      <c r="A127" s="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>
      <c r="A128" s="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>
      <c r="A129" s="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>
      <c r="A130" s="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>
      <c r="A131" s="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>
      <c r="A132" s="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>
      <c r="A133" s="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>
      <c r="A134" s="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>
      <c r="A135" s="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>
      <c r="A136" s="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>
      <c r="A137" s="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>
      <c r="A138" s="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>
      <c r="A139" s="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>
      <c r="A140" s="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>
      <c r="A141" s="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>
      <c r="A142" s="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>
      <c r="A143" s="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>
      <c r="A147" s="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>
      <c r="A148" s="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>
      <c r="A152" s="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>
      <c r="A153" s="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>
      <c r="A156" s="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>
      <c r="A157" s="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>
      <c r="A158" s="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>
      <c r="A159" s="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>
      <c r="A160" s="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>
      <c r="A161" s="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>
      <c r="A162" s="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>
      <c r="A164" s="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>
      <c r="A165" s="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>
      <c r="A166" s="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>
      <c r="A167" s="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>
      <c r="A168" s="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>
      <c r="A169" s="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>
      <c r="A170" s="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>
      <c r="A171" s="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>
      <c r="A172" s="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>
      <c r="A173" s="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>
      <c r="A174" s="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>
      <c r="A175" s="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>
      <c r="A176" s="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>
      <c r="A177" s="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>
      <c r="A178" s="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>
      <c r="A179" s="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>
      <c r="A180" s="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>
      <c r="A181" s="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>
      <c r="A183" s="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>
      <c r="A184" s="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>
      <c r="A185" s="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>
      <c r="A186" s="6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>
      <c r="A187" s="6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>
      <c r="A188" s="6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>
      <c r="A189" s="6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>
      <c r="A190" s="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>
      <c r="A191" s="6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>
      <c r="A192" s="6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>
      <c r="A193" s="6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>
      <c r="A194" s="6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>
      <c r="A195" s="6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>
      <c r="A196" s="6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>
      <c r="A197" s="6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>
      <c r="A198" s="6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>
      <c r="A199" s="6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>
      <c r="A200" s="6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>
      <c r="A202" s="6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>
      <c r="A203" s="6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>
      <c r="A204" s="6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>
      <c r="A205" s="6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>
      <c r="A206" s="6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>
      <c r="A207" s="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>
      <c r="A208" s="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>
      <c r="A209" s="6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>
      <c r="A210" s="6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>
      <c r="A211" s="6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>
      <c r="A212" s="6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>
      <c r="A213" s="6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>
      <c r="A214" s="6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>
      <c r="A215" s="6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>
      <c r="A216" s="6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>
      <c r="A217" s="6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>
      <c r="A218" s="6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>
      <c r="A219" s="6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>
      <c r="A221" s="6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>
      <c r="A222" s="6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>
      <c r="A223" s="6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>
      <c r="A224" s="6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>
      <c r="A225" s="6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>
      <c r="A226" s="6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>
      <c r="A227" s="6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>
      <c r="A228" s="6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>
      <c r="A229" s="6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>
      <c r="A230" s="6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>
      <c r="A231" s="6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>
      <c r="A232" s="6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>
      <c r="A233" s="6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>
      <c r="A234" s="6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>
      <c r="A235" s="6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>
      <c r="A236" s="6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>
      <c r="A237" s="6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>
      <c r="A238" s="6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>
      <c r="A239" s="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>
      <c r="A240" s="6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>
      <c r="A241" s="6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>
      <c r="A242" s="6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>
      <c r="A243" s="6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>
      <c r="A244" s="6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>
      <c r="A245" s="6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>
      <c r="A246" s="6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>
      <c r="A247" s="6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>
      <c r="A248" s="6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>
      <c r="A249" s="6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>
      <c r="A250" s="6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>
      <c r="A251" s="6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>
      <c r="A252" s="6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>
      <c r="A253" s="6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>
      <c r="A254" s="6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>
      <c r="A255" s="6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>
      <c r="A256" s="6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>
      <c r="A257" s="6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>
      <c r="A258" s="6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>
      <c r="A259" s="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>
      <c r="A260" s="6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>
      <c r="A261" s="6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>
      <c r="A262" s="6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>
      <c r="A263" s="6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>
      <c r="A264" s="6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>
      <c r="A265" s="6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>
      <c r="A266" s="6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>
      <c r="A267" s="6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>
      <c r="A268" s="6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>
      <c r="A269" s="6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>
      <c r="A270" s="6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>
      <c r="A271" s="6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>
      <c r="A272" s="6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>
      <c r="A273" s="6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>
      <c r="A274" s="6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>
      <c r="A275" s="6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>
      <c r="A276" s="6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>
      <c r="A277" s="6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>
      <c r="A278" s="6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>
      <c r="A279" s="6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>
      <c r="A280" s="6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>
      <c r="A281" s="6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>
      <c r="A282" s="6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>
      <c r="A283" s="6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>
      <c r="A284" s="6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>
      <c r="A285" s="6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>
      <c r="A286" s="6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>
      <c r="A287" s="6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>
      <c r="A288" s="6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>
      <c r="A289" s="6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>
      <c r="A290" s="6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>
      <c r="A291" s="6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>
      <c r="A292" s="6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>
      <c r="A293" s="6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>
      <c r="A294" s="6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>
      <c r="A295" s="6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>
      <c r="A296" s="6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>
      <c r="A297" s="6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>
      <c r="A298" s="6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>
      <c r="A299" s="6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>
      <c r="A300" s="6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>
      <c r="A301" s="6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>
      <c r="A302" s="6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>
      <c r="A303" s="6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>
      <c r="A304" s="6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>
      <c r="A305" s="6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>
      <c r="A306" s="6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>
      <c r="A307" s="6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>
      <c r="A308" s="6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>
      <c r="A309" s="6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>
      <c r="A310" s="6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>
      <c r="A311" s="6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>
      <c r="A312" s="6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>
      <c r="A313" s="6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>
      <c r="A314" s="6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>
      <c r="A315" s="6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>
      <c r="A316" s="6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>
      <c r="A317" s="6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>
      <c r="A318" s="6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>
      <c r="A319" s="6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>
      <c r="A320" s="6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>
      <c r="A321" s="6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>
      <c r="A322" s="6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>
      <c r="A323" s="6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>
      <c r="A324" s="6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>
      <c r="A325" s="6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>
      <c r="A326" s="6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>
      <c r="A327" s="6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>
      <c r="A328" s="6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>
      <c r="A329" s="6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>
      <c r="A330" s="6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>
      <c r="A331" s="6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>
      <c r="A332" s="6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>
      <c r="A333" s="6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>
      <c r="A334" s="6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>
      <c r="A335" s="6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>
      <c r="A336" s="6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>
      <c r="A337" s="6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>
      <c r="A338" s="6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>
      <c r="A339" s="6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>
      <c r="A340" s="6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>
      <c r="A341" s="6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>
      <c r="A342" s="6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>
      <c r="A343" s="6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>
      <c r="A344" s="6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>
      <c r="A345" s="6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>
      <c r="A346" s="6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>
      <c r="A347" s="6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>
      <c r="A348" s="6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>
      <c r="A349" s="6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>
      <c r="A350" s="6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>
      <c r="A351" s="6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>
      <c r="A352" s="6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>
      <c r="A353" s="6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>
      <c r="A354" s="6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>
      <c r="A355" s="6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>
      <c r="A356" s="6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>
      <c r="A357" s="6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>
      <c r="A358" s="6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>
      <c r="A359" s="6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>
      <c r="A360" s="6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>
      <c r="A361" s="6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>
      <c r="A362" s="6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>
      <c r="A363" s="6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>
      <c r="A364" s="6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>
      <c r="A365" s="6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>
      <c r="A366" s="6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>
      <c r="A367" s="6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>
      <c r="A368" s="6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>
      <c r="A369" s="6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>
      <c r="A370" s="6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>
      <c r="A371" s="6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>
      <c r="A372" s="6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>
      <c r="A373" s="6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>
      <c r="A375" s="6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>
      <c r="A376" s="6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>
      <c r="A377" s="6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>
      <c r="A378" s="6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>
      <c r="A379" s="6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>
      <c r="A380" s="6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>
      <c r="A381" s="6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>
      <c r="A382" s="6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>
      <c r="A383" s="6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>
      <c r="A384" s="6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>
      <c r="A385" s="6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>
      <c r="A386" s="6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>
      <c r="A387" s="6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>
      <c r="A388" s="6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>
      <c r="A389" s="6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>
      <c r="A390" s="6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>
      <c r="A391" s="6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>
      <c r="A392" s="6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>
      <c r="A393" s="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>
      <c r="A394" s="6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>
      <c r="A395" s="6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>
      <c r="A396" s="6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>
      <c r="A397" s="6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>
      <c r="A398" s="6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>
      <c r="A399" s="6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>
      <c r="A400" s="6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>
      <c r="A401" s="6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>
      <c r="A402" s="6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>
      <c r="A403" s="6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>
      <c r="A404" s="6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>
      <c r="A405" s="6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>
      <c r="A406" s="6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>
      <c r="A407" s="6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>
      <c r="A408" s="6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>
      <c r="A409" s="6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>
      <c r="A410" s="6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>
      <c r="A411" s="6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>
      <c r="A412" s="6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>
      <c r="A413" s="6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>
      <c r="A414" s="6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>
      <c r="A415" s="6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>
      <c r="A416" s="6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>
      <c r="A417" s="6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>
      <c r="A418" s="6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>
      <c r="A419" s="6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>
      <c r="A420" s="6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>
      <c r="A421" s="6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>
      <c r="A422" s="6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>
      <c r="A423" s="6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>
      <c r="A424" s="6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>
      <c r="A425" s="6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>
      <c r="A426" s="6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>
      <c r="A427" s="6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>
      <c r="A428" s="6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>
      <c r="A429" s="6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>
      <c r="A430" s="6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>
      <c r="A431" s="6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>
      <c r="A432" s="6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>
      <c r="A433" s="6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>
      <c r="A434" s="6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>
      <c r="A435" s="6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>
      <c r="A436" s="6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>
      <c r="A437" s="6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>
      <c r="A438" s="6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>
      <c r="A439" s="6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>
      <c r="A440" s="6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>
      <c r="A441" s="6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>
      <c r="A442" s="6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>
      <c r="A443" s="6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>
      <c r="A444" s="6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>
      <c r="A445" s="6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>
      <c r="A446" s="6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>
      <c r="A447" s="6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>
      <c r="A448" s="6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>
      <c r="A449" s="6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>
      <c r="A450" s="6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>
      <c r="A451" s="6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>
      <c r="A452" s="6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>
      <c r="A453" s="6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>
      <c r="A454" s="6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>
      <c r="A455" s="6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>
      <c r="A456" s="6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>
      <c r="A457" s="6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>
      <c r="A458" s="6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>
      <c r="A459" s="6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>
      <c r="A460" s="6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>
      <c r="A461" s="6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>
      <c r="A462" s="6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>
      <c r="A463" s="6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>
      <c r="A464" s="6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>
      <c r="A465" s="6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>
      <c r="A466" s="6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>
      <c r="A467" s="6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>
      <c r="A468" s="6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>
      <c r="A469" s="6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>
      <c r="A470" s="6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>
      <c r="A471" s="6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>
      <c r="A472" s="6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>
      <c r="A473" s="6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>
      <c r="A474" s="6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>
      <c r="A475" s="6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>
      <c r="A476" s="6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>
      <c r="A477" s="6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>
      <c r="A478" s="6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>
      <c r="A479" s="6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>
      <c r="A480" s="6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>
      <c r="A481" s="6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>
      <c r="A482" s="6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>
      <c r="A483" s="6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>
      <c r="A484" s="6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>
      <c r="A485" s="6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>
      <c r="A486" s="6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>
      <c r="A487" s="6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>
      <c r="A488" s="6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>
      <c r="A489" s="6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>
      <c r="A490" s="6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>
      <c r="A491" s="6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>
      <c r="A492" s="6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>
      <c r="A493" s="6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>
      <c r="A494" s="6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>
      <c r="A495" s="6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>
      <c r="A496" s="6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>
      <c r="A497" s="6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>
      <c r="A498" s="6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>
      <c r="A499" s="6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>
      <c r="A500" s="6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>
      <c r="A501" s="6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>
      <c r="A502" s="6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>
      <c r="A503" s="6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>
      <c r="A504" s="6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>
      <c r="A505" s="6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>
      <c r="A506" s="6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>
      <c r="A507" s="6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>
      <c r="A508" s="6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>
      <c r="A509" s="6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>
      <c r="A510" s="6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>
      <c r="A511" s="6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>
      <c r="A512" s="6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>
      <c r="A513" s="6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>
      <c r="A514" s="6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>
      <c r="A515" s="6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>
      <c r="A516" s="6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>
      <c r="A517" s="6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>
      <c r="A518" s="6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>
      <c r="A519" s="6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>
      <c r="A520" s="6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>
      <c r="A521" s="6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>
      <c r="A522" s="6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>
      <c r="A523" s="6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>
      <c r="A524" s="6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>
      <c r="A525" s="6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>
      <c r="A526" s="6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>
      <c r="A527" s="6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>
      <c r="A528" s="6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>
      <c r="A529" s="6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>
      <c r="A530" s="6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>
      <c r="A531" s="6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>
      <c r="A532" s="6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>
      <c r="A533" s="6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>
      <c r="A534" s="6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>
      <c r="A535" s="6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>
      <c r="A536" s="6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>
      <c r="A537" s="6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>
      <c r="A538" s="6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>
      <c r="A539" s="6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>
      <c r="A540" s="6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>
      <c r="A541" s="6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>
      <c r="A542" s="6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>
      <c r="A543" s="6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>
      <c r="A544" s="6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>
      <c r="A545" s="6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>
      <c r="A546" s="6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>
      <c r="A547" s="6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>
      <c r="A548" s="6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>
      <c r="A549" s="6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>
      <c r="A550" s="6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>
      <c r="A551" s="6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>
      <c r="A552" s="6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>
      <c r="A553" s="6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>
      <c r="A554" s="6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>
      <c r="A555" s="6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>
      <c r="A556" s="6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>
      <c r="A557" s="6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>
      <c r="A558" s="6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>
      <c r="A559" s="6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>
      <c r="A560" s="6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>
      <c r="A561" s="6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>
      <c r="A562" s="6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>
      <c r="A563" s="6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>
      <c r="A564" s="6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>
      <c r="A565" s="6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>
      <c r="A566" s="6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>
      <c r="A567" s="6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>
      <c r="A568" s="6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>
      <c r="A569" s="6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>
      <c r="A570" s="6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>
      <c r="A571" s="6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>
      <c r="A572" s="6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>
      <c r="A573" s="6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>
      <c r="A574" s="6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>
      <c r="A575" s="6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>
      <c r="A576" s="6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>
      <c r="A577" s="6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>
      <c r="A578" s="6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>
      <c r="A579" s="6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>
      <c r="A580" s="6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>
      <c r="A581" s="6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>
      <c r="A582" s="6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>
      <c r="A583" s="6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>
      <c r="A584" s="6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>
      <c r="A585" s="6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>
      <c r="A586" s="6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>
      <c r="A587" s="6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>
      <c r="A588" s="6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>
      <c r="A589" s="6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>
      <c r="A590" s="6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>
      <c r="A591" s="6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>
      <c r="A592" s="6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>
      <c r="A593" s="6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>
      <c r="A594" s="6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>
      <c r="A595" s="6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>
      <c r="A596" s="6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>
      <c r="A597" s="6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>
      <c r="A598" s="6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>
      <c r="A599" s="6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>
      <c r="A600" s="6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>
      <c r="A601" s="6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>
      <c r="A602" s="6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>
      <c r="A603" s="6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>
      <c r="A604" s="6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>
      <c r="A605" s="6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>
      <c r="A606" s="6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>
      <c r="A607" s="6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>
      <c r="A608" s="6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>
      <c r="A609" s="6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>
      <c r="A610" s="6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>
      <c r="A611" s="6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>
      <c r="A612" s="6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>
      <c r="A613" s="6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>
      <c r="A614" s="6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>
      <c r="A615" s="6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>
      <c r="A616" s="6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>
      <c r="A617" s="6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>
      <c r="A618" s="6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>
      <c r="A619" s="6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>
      <c r="A620" s="6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>
      <c r="A621" s="6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>
      <c r="A622" s="6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>
      <c r="A623" s="6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>
      <c r="A624" s="6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>
      <c r="A625" s="6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>
      <c r="A626" s="6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>
      <c r="A627" s="6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>
      <c r="A628" s="6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>
      <c r="A629" s="6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>
      <c r="A630" s="6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>
      <c r="A631" s="6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>
      <c r="A632" s="6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>
      <c r="A633" s="6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>
      <c r="A634" s="6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>
      <c r="A635" s="6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>
      <c r="A636" s="6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>
      <c r="A637" s="6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>
      <c r="A638" s="6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>
      <c r="A639" s="6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>
      <c r="A640" s="6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>
      <c r="A641" s="6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>
      <c r="A642" s="6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>
      <c r="A643" s="6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>
      <c r="A644" s="6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>
      <c r="A645" s="6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>
      <c r="A646" s="6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>
      <c r="A647" s="6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>
      <c r="A648" s="6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>
      <c r="A649" s="6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>
      <c r="A650" s="6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>
      <c r="A651" s="6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>
      <c r="A652" s="6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>
      <c r="A653" s="6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>
      <c r="A654" s="6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>
      <c r="A655" s="6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>
      <c r="A656" s="6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>
      <c r="A657" s="6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>
      <c r="A658" s="6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>
      <c r="A659" s="6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>
      <c r="A660" s="6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>
      <c r="A661" s="6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>
      <c r="A662" s="6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>
      <c r="A663" s="6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>
      <c r="A664" s="6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>
      <c r="A665" s="6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>
      <c r="A666" s="6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>
      <c r="A667" s="6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>
      <c r="A668" s="6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>
      <c r="A669" s="6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>
      <c r="A670" s="6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>
      <c r="A671" s="6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>
      <c r="A672" s="6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>
      <c r="A673" s="6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>
      <c r="A674" s="6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>
      <c r="A675" s="6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>
      <c r="A676" s="6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>
      <c r="A677" s="6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>
      <c r="A678" s="6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>
      <c r="A679" s="6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>
      <c r="A680" s="6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>
      <c r="A681" s="6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>
      <c r="A682" s="6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>
      <c r="A683" s="6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>
      <c r="A684" s="6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>
      <c r="A685" s="6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>
      <c r="A686" s="6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>
      <c r="A687" s="6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>
      <c r="A688" s="6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>
      <c r="A689" s="6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>
      <c r="A690" s="6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>
      <c r="A691" s="6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>
      <c r="A692" s="6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>
      <c r="A693" s="6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>
      <c r="A694" s="6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>
      <c r="A695" s="6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>
      <c r="A696" s="6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>
      <c r="A697" s="6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>
      <c r="A698" s="6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>
      <c r="A699" s="6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>
      <c r="A700" s="6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>
      <c r="A701" s="6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>
      <c r="A702" s="6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>
      <c r="A703" s="6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>
      <c r="A704" s="6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>
      <c r="A705" s="6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>
      <c r="A706" s="6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>
      <c r="A707" s="6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>
      <c r="A708" s="6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>
      <c r="A709" s="6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>
      <c r="A710" s="6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>
      <c r="A711" s="6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>
      <c r="A712" s="6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>
      <c r="A713" s="6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>
      <c r="A714" s="6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>
      <c r="A715" s="6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>
      <c r="A716" s="6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>
      <c r="A717" s="6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>
      <c r="A718" s="6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>
      <c r="A719" s="6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>
      <c r="A720" s="6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>
      <c r="A721" s="6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>
      <c r="A722" s="6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>
      <c r="A723" s="6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>
      <c r="A724" s="6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>
      <c r="A725" s="6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>
      <c r="A726" s="6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>
      <c r="A727" s="6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>
      <c r="A728" s="6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>
      <c r="A729" s="6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>
      <c r="A730" s="6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>
      <c r="A731" s="6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>
      <c r="A732" s="6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>
      <c r="A733" s="6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>
      <c r="A734" s="6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>
      <c r="A735" s="6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>
      <c r="A736" s="6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>
      <c r="A737" s="6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>
      <c r="A738" s="6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>
      <c r="A739" s="6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>
      <c r="A740" s="6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>
      <c r="A741" s="6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>
      <c r="A742" s="6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>
      <c r="A743" s="6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>
      <c r="A744" s="6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>
      <c r="A745" s="6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>
      <c r="A746" s="6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>
      <c r="A747" s="6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>
      <c r="A748" s="6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>
      <c r="A749" s="6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>
      <c r="A750" s="6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>
      <c r="A751" s="6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>
      <c r="A752" s="6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>
      <c r="A753" s="6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>
      <c r="A754" s="6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>
      <c r="A755" s="6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>
      <c r="A756" s="6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>
      <c r="A757" s="6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>
      <c r="A758" s="6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>
      <c r="A759" s="6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>
      <c r="A760" s="6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>
      <c r="A761" s="6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>
      <c r="A762" s="6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>
      <c r="A763" s="6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>
      <c r="A764" s="6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>
      <c r="A765" s="6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>
      <c r="A766" s="6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>
      <c r="A767" s="6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>
      <c r="A768" s="6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>
      <c r="A769" s="6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>
      <c r="A770" s="6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>
      <c r="A771" s="6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>
      <c r="A772" s="6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>
      <c r="A773" s="6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>
      <c r="A774" s="6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>
      <c r="A775" s="6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>
      <c r="A776" s="6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>
      <c r="A777" s="6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>
      <c r="A778" s="6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>
      <c r="A779" s="6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>
      <c r="A780" s="6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>
      <c r="A781" s="6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>
      <c r="A782" s="6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>
      <c r="A783" s="6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>
      <c r="A784" s="6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>
      <c r="A785" s="6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>
      <c r="A786" s="6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>
      <c r="A787" s="6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>
      <c r="A788" s="6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>
      <c r="A789" s="6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>
      <c r="A790" s="6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>
      <c r="A791" s="6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>
      <c r="A792" s="6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>
      <c r="A793" s="6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>
      <c r="A794" s="6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>
      <c r="A795" s="6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>
      <c r="A796" s="6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>
      <c r="A797" s="6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>
      <c r="A798" s="6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>
      <c r="A799" s="6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>
      <c r="A800" s="6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>
      <c r="A801" s="6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>
      <c r="A802" s="6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>
      <c r="A803" s="6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>
      <c r="A804" s="6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>
      <c r="A805" s="6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>
      <c r="A806" s="6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>
      <c r="A807" s="6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>
      <c r="A808" s="6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>
      <c r="A809" s="6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>
      <c r="A810" s="6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>
      <c r="A811" s="6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>
      <c r="A812" s="6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>
      <c r="A813" s="6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>
      <c r="A814" s="6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>
      <c r="A815" s="6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>
      <c r="A816" s="6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>
      <c r="A817" s="6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>
      <c r="A818" s="6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>
      <c r="A819" s="6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>
      <c r="A820" s="6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>
      <c r="A821" s="6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>
      <c r="A822" s="6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>
      <c r="A823" s="6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>
      <c r="A824" s="6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>
      <c r="A825" s="6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>
      <c r="A826" s="6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>
      <c r="A827" s="6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>
      <c r="A828" s="6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>
      <c r="A829" s="6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>
      <c r="A830" s="6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>
      <c r="A831" s="6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>
      <c r="A832" s="6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>
      <c r="A833" s="6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>
      <c r="A834" s="6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>
      <c r="A835" s="6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>
      <c r="A836" s="6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>
      <c r="A837" s="6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>
      <c r="A838" s="6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>
      <c r="A839" s="6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>
      <c r="A840" s="6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>
      <c r="A841" s="6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>
      <c r="A842" s="6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>
      <c r="A843" s="6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>
      <c r="A844" s="6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>
      <c r="A845" s="6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>
      <c r="A846" s="6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>
      <c r="A847" s="6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>
      <c r="A848" s="6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>
      <c r="A849" s="6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>
      <c r="A850" s="6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>
      <c r="A851" s="6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>
      <c r="A852" s="6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>
      <c r="A853" s="6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>
      <c r="A854" s="6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>
      <c r="A855" s="6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>
      <c r="A856" s="6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>
      <c r="A857" s="6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>
      <c r="A858" s="6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>
      <c r="A859" s="6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>
      <c r="A860" s="6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>
      <c r="A861" s="6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>
      <c r="A862" s="6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>
      <c r="A863" s="6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>
      <c r="A864" s="6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>
      <c r="A865" s="6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>
      <c r="A866" s="6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>
      <c r="A867" s="6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>
      <c r="A868" s="6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>
      <c r="A869" s="6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>
      <c r="A870" s="6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>
      <c r="A871" s="6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>
      <c r="A872" s="6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>
      <c r="A873" s="6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>
      <c r="A874" s="6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>
      <c r="A875" s="6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>
      <c r="A876" s="6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>
      <c r="A877" s="6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>
      <c r="A878" s="6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>
      <c r="A879" s="6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>
      <c r="A880" s="6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>
      <c r="A881" s="6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>
      <c r="A882" s="6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>
      <c r="A883" s="6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>
      <c r="A884" s="6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>
      <c r="A885" s="6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>
      <c r="A886" s="6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>
      <c r="A887" s="6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>
      <c r="A888" s="6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>
      <c r="A889" s="6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>
      <c r="A890" s="6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>
      <c r="A891" s="6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>
      <c r="A892" s="6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>
      <c r="A893" s="6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>
      <c r="A894" s="6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>
      <c r="A895" s="6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>
      <c r="A896" s="6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>
      <c r="A897" s="6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>
      <c r="A898" s="6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>
      <c r="A899" s="6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>
      <c r="A900" s="6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>
      <c r="A901" s="6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>
      <c r="A902" s="6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>
      <c r="A903" s="6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>
      <c r="A904" s="6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>
      <c r="A905" s="6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>
      <c r="A906" s="6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>
      <c r="A907" s="6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>
      <c r="A908" s="6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>
      <c r="A909" s="6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>
      <c r="A910" s="6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>
      <c r="A911" s="6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>
      <c r="A912" s="6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>
      <c r="A913" s="6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>
      <c r="A914" s="6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>
      <c r="A915" s="6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>
      <c r="A916" s="6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>
      <c r="A917" s="6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>
      <c r="A918" s="6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>
      <c r="A919" s="6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>
      <c r="A920" s="6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>
      <c r="A921" s="6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>
      <c r="A922" s="6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>
      <c r="A923" s="6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>
      <c r="A924" s="6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>
      <c r="A925" s="6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>
      <c r="A926" s="6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>
      <c r="A927" s="6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>
      <c r="A928" s="6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>
      <c r="A929" s="6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>
      <c r="A930" s="6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>
      <c r="A931" s="6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>
      <c r="A932" s="6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>
      <c r="A933" s="6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>
      <c r="A934" s="6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>
      <c r="A935" s="6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>
      <c r="A936" s="6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>
      <c r="A937" s="6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>
      <c r="A938" s="6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>
      <c r="A939" s="6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>
      <c r="A940" s="6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>
      <c r="A941" s="6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>
      <c r="A942" s="6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>
      <c r="A943" s="6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>
      <c r="A944" s="6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>
      <c r="A945" s="6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>
      <c r="A946" s="6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>
      <c r="A947" s="6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>
      <c r="A948" s="6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>
      <c r="A949" s="6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>
      <c r="A950" s="6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>
      <c r="A951" s="6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>
      <c r="A952" s="6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>
      <c r="A953" s="6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>
      <c r="A954" s="6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>
      <c r="A955" s="6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>
      <c r="A956" s="6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>
      <c r="A957" s="6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>
      <c r="A958" s="6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>
      <c r="A959" s="6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>
      <c r="A960" s="6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>
      <c r="A961" s="6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>
      <c r="A962" s="6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>
      <c r="A963" s="6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>
      <c r="A964" s="6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>
      <c r="A965" s="6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>
      <c r="A966" s="6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>
      <c r="A967" s="6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>
      <c r="A968" s="6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>
      <c r="A969" s="6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>
      <c r="A970" s="6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>
      <c r="A971" s="6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>
      <c r="A972" s="6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>
      <c r="A973" s="6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>
      <c r="A974" s="6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>
      <c r="A975" s="6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>
      <c r="A976" s="6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>
      <c r="A977" s="6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>
      <c r="A978" s="6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>
      <c r="A979" s="6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>
      <c r="A980" s="6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>
      <c r="A981" s="6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>
      <c r="A982" s="6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>
      <c r="A983" s="6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>
      <c r="A984" s="6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>
      <c r="A985" s="6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>
      <c r="A986" s="6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customHeight="1">
      <c r="A987" s="6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customHeight="1">
      <c r="A988" s="6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5" customHeight="1">
      <c r="A989" s="6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5" customHeight="1">
      <c r="A990" s="6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5" customHeight="1">
      <c r="A991" s="6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5" customHeight="1">
      <c r="A992" s="6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5" customHeight="1">
      <c r="A993" s="6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5" customHeight="1">
      <c r="A994" s="6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5" customHeight="1">
      <c r="A995" s="6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5" customHeight="1">
      <c r="A996" s="6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5" customHeight="1">
      <c r="A997" s="6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5" customHeight="1">
      <c r="A998" s="6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5" customHeight="1">
      <c r="A999" s="6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3.5" customHeight="1">
      <c r="A1000" s="6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2">
    <mergeCell ref="A16:D16"/>
    <mergeCell ref="A6:D6"/>
    <mergeCell ref="G7:I7"/>
    <mergeCell ref="G17:I17"/>
    <mergeCell ref="A51:D51"/>
    <mergeCell ref="A63:D63"/>
    <mergeCell ref="G64:I64"/>
    <mergeCell ref="G41:I41"/>
    <mergeCell ref="A40:D40"/>
    <mergeCell ref="A27:D27"/>
    <mergeCell ref="G52:I52"/>
    <mergeCell ref="G28:I2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8"/>
  <sheetViews>
    <sheetView tabSelected="1" topLeftCell="A28" workbookViewId="0">
      <selection activeCell="G40" sqref="G40"/>
    </sheetView>
  </sheetViews>
  <sheetFormatPr defaultColWidth="14.44140625" defaultRowHeight="15" customHeight="1"/>
  <cols>
    <col min="1" max="1" width="7.88671875" customWidth="1"/>
    <col min="2" max="2" width="21.664062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21.6640625" customWidth="1"/>
    <col min="9" max="18" width="9.109375" customWidth="1"/>
    <col min="19" max="26" width="8" customWidth="1"/>
  </cols>
  <sheetData>
    <row r="1" spans="1:26" ht="18" customHeight="1">
      <c r="A1" s="2" t="str">
        <f>Ajakava!A1</f>
        <v>2017 EESTI KARIKAVÕISTLUSED KÄSIPALLIS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" customHeight="1">
      <c r="A2" s="2" t="str">
        <f>Ajakava!A2</f>
        <v>NOORMEHED D2 KLASS</v>
      </c>
      <c r="B2" s="5"/>
      <c r="C2" s="5"/>
      <c r="D2" s="5"/>
      <c r="E2" s="10" t="str">
        <f>Ajakava!E3</f>
        <v>13.10.-15.10.2017</v>
      </c>
      <c r="F2" s="5"/>
      <c r="G2" s="8" t="str">
        <f>Ajakava!F3</f>
        <v>Haabneeme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4" t="str">
        <f>Ajakava!E2</f>
        <v>sündinud 2006 ja hiljem</v>
      </c>
      <c r="B3" s="5"/>
      <c r="C3" s="5"/>
      <c r="D3" s="5"/>
      <c r="E3" s="5"/>
      <c r="F3" s="5"/>
      <c r="G3" s="8" t="str">
        <f>Ajakava!F4</f>
        <v>Randvere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131" t="s">
        <v>90</v>
      </c>
      <c r="B5" s="103"/>
      <c r="C5" s="10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>
      <c r="A6" s="82"/>
      <c r="B6" s="83" t="s">
        <v>91</v>
      </c>
      <c r="C6" s="82"/>
      <c r="D6" s="132" t="s">
        <v>92</v>
      </c>
      <c r="E6" s="103"/>
      <c r="F6" s="84"/>
      <c r="G6" s="133" t="s">
        <v>93</v>
      </c>
      <c r="H6" s="10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3.5" customHeight="1">
      <c r="A7" s="85" t="s">
        <v>94</v>
      </c>
      <c r="B7" s="127" t="s">
        <v>39</v>
      </c>
      <c r="C7" s="103"/>
      <c r="D7" s="128" t="s">
        <v>191</v>
      </c>
      <c r="E7" s="103"/>
      <c r="F7" s="5"/>
      <c r="G7" s="127" t="s">
        <v>95</v>
      </c>
      <c r="H7" s="10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>
      <c r="A8" s="85" t="s">
        <v>96</v>
      </c>
      <c r="B8" s="127" t="s">
        <v>75</v>
      </c>
      <c r="C8" s="103"/>
      <c r="D8" s="127" t="s">
        <v>97</v>
      </c>
      <c r="E8" s="103"/>
      <c r="F8" s="5"/>
      <c r="G8" s="127" t="s">
        <v>98</v>
      </c>
      <c r="H8" s="10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5" customHeight="1">
      <c r="A9" s="85" t="s">
        <v>99</v>
      </c>
      <c r="B9" s="127" t="s">
        <v>23</v>
      </c>
      <c r="C9" s="103"/>
      <c r="D9" s="128" t="s">
        <v>184</v>
      </c>
      <c r="E9" s="103"/>
      <c r="F9" s="5"/>
      <c r="G9" s="127" t="s">
        <v>100</v>
      </c>
      <c r="H9" s="10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>
      <c r="A10" s="85" t="s">
        <v>101</v>
      </c>
      <c r="B10" s="127" t="s">
        <v>38</v>
      </c>
      <c r="C10" s="103"/>
      <c r="D10" s="128" t="s">
        <v>185</v>
      </c>
      <c r="E10" s="103"/>
      <c r="F10" s="5"/>
      <c r="G10" s="127" t="s">
        <v>102</v>
      </c>
      <c r="H10" s="10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>
      <c r="A11" s="85" t="s">
        <v>103</v>
      </c>
      <c r="B11" s="127" t="s">
        <v>19</v>
      </c>
      <c r="C11" s="103"/>
      <c r="D11" s="128" t="s">
        <v>186</v>
      </c>
      <c r="E11" s="103"/>
      <c r="F11" s="5"/>
      <c r="G11" s="127" t="s">
        <v>104</v>
      </c>
      <c r="H11" s="10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>
      <c r="A12" s="85" t="s">
        <v>105</v>
      </c>
      <c r="B12" s="127" t="s">
        <v>21</v>
      </c>
      <c r="C12" s="103"/>
      <c r="D12" s="127" t="s">
        <v>106</v>
      </c>
      <c r="E12" s="103"/>
      <c r="F12" s="5"/>
      <c r="G12" s="127" t="s">
        <v>107</v>
      </c>
      <c r="H12" s="10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>
      <c r="A13" s="85" t="s">
        <v>108</v>
      </c>
      <c r="B13" s="127" t="s">
        <v>28</v>
      </c>
      <c r="C13" s="103"/>
      <c r="D13" s="128" t="s">
        <v>187</v>
      </c>
      <c r="E13" s="103"/>
      <c r="F13" s="5"/>
      <c r="G13" s="127" t="s">
        <v>109</v>
      </c>
      <c r="H13" s="10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>
      <c r="A14" s="85" t="s">
        <v>110</v>
      </c>
      <c r="B14" s="127" t="s">
        <v>29</v>
      </c>
      <c r="C14" s="103"/>
      <c r="D14" s="128" t="s">
        <v>188</v>
      </c>
      <c r="E14" s="103"/>
      <c r="F14" s="5"/>
      <c r="G14" s="127" t="s">
        <v>111</v>
      </c>
      <c r="H14" s="10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>
      <c r="A15" s="85" t="s">
        <v>112</v>
      </c>
      <c r="B15" s="127" t="s">
        <v>37</v>
      </c>
      <c r="C15" s="103"/>
      <c r="D15" s="128" t="s">
        <v>189</v>
      </c>
      <c r="E15" s="103"/>
      <c r="F15" s="5"/>
      <c r="G15" s="127" t="s">
        <v>113</v>
      </c>
      <c r="H15" s="10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>
      <c r="A16" s="85" t="s">
        <v>114</v>
      </c>
      <c r="B16" s="127" t="s">
        <v>35</v>
      </c>
      <c r="C16" s="103"/>
      <c r="D16" s="127" t="s">
        <v>115</v>
      </c>
      <c r="E16" s="103"/>
      <c r="F16" s="5"/>
      <c r="G16" s="127" t="s">
        <v>116</v>
      </c>
      <c r="H16" s="10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>
      <c r="A17" s="85" t="s">
        <v>117</v>
      </c>
      <c r="B17" s="127" t="s">
        <v>22</v>
      </c>
      <c r="C17" s="103"/>
      <c r="D17" s="127" t="s">
        <v>106</v>
      </c>
      <c r="E17" s="103"/>
      <c r="F17" s="5"/>
      <c r="G17" s="127" t="s">
        <v>118</v>
      </c>
      <c r="H17" s="10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>
      <c r="A18" s="85" t="s">
        <v>119</v>
      </c>
      <c r="B18" s="127" t="s">
        <v>31</v>
      </c>
      <c r="C18" s="103"/>
      <c r="D18" s="127" t="s">
        <v>106</v>
      </c>
      <c r="E18" s="103"/>
      <c r="F18" s="5"/>
      <c r="G18" s="127" t="s">
        <v>120</v>
      </c>
      <c r="H18" s="10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>
      <c r="A19" s="85" t="s">
        <v>121</v>
      </c>
      <c r="B19" s="127" t="s">
        <v>34</v>
      </c>
      <c r="C19" s="103"/>
      <c r="D19" s="127" t="s">
        <v>106</v>
      </c>
      <c r="E19" s="103"/>
      <c r="F19" s="5"/>
      <c r="G19" s="127" t="s">
        <v>122</v>
      </c>
      <c r="H19" s="10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5" customHeight="1">
      <c r="A20" s="85" t="s">
        <v>123</v>
      </c>
      <c r="B20" s="127" t="s">
        <v>36</v>
      </c>
      <c r="C20" s="103"/>
      <c r="D20" s="127" t="s">
        <v>106</v>
      </c>
      <c r="E20" s="103"/>
      <c r="F20" s="5"/>
      <c r="G20" s="127" t="s">
        <v>124</v>
      </c>
      <c r="H20" s="10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>
      <c r="A21" s="85" t="s">
        <v>125</v>
      </c>
      <c r="B21" s="127" t="s">
        <v>30</v>
      </c>
      <c r="C21" s="103"/>
      <c r="D21" s="128" t="s">
        <v>190</v>
      </c>
      <c r="E21" s="103"/>
      <c r="F21" s="5"/>
      <c r="G21" s="127" t="s">
        <v>126</v>
      </c>
      <c r="H21" s="10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>
      <c r="A22" s="8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7.5" customHeight="1">
      <c r="A23" s="86"/>
      <c r="B23" s="86"/>
      <c r="C23" s="5"/>
      <c r="D23" s="86"/>
      <c r="E23" s="86"/>
      <c r="F23" s="5"/>
      <c r="G23" s="86"/>
      <c r="H23" s="8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>
      <c r="A24" s="87" t="s">
        <v>26</v>
      </c>
      <c r="B24" s="88" t="str">
        <f>IF(B7&gt;0,B7,"")</f>
        <v>HC Kehra</v>
      </c>
      <c r="C24" s="5"/>
      <c r="D24" s="87" t="s">
        <v>25</v>
      </c>
      <c r="E24" s="88" t="str">
        <f>IF(B8&gt;0,B8,"")</f>
        <v>Põlva Spordikool</v>
      </c>
      <c r="F24" s="5"/>
      <c r="G24" s="87" t="s">
        <v>41</v>
      </c>
      <c r="H24" s="88" t="str">
        <f>IF(B9&gt;0,B9,"")</f>
        <v>HC Tallas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89">
        <v>1</v>
      </c>
      <c r="B25" s="90" t="s">
        <v>127</v>
      </c>
      <c r="C25" s="5"/>
      <c r="D25" s="89">
        <v>1</v>
      </c>
      <c r="E25" s="90" t="s">
        <v>128</v>
      </c>
      <c r="F25" s="5"/>
      <c r="G25" s="89">
        <v>1</v>
      </c>
      <c r="H25" s="90" t="s">
        <v>129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89">
        <v>2</v>
      </c>
      <c r="B26" s="90" t="s">
        <v>130</v>
      </c>
      <c r="C26" s="5"/>
      <c r="D26" s="89">
        <v>2</v>
      </c>
      <c r="E26" s="90" t="s">
        <v>131</v>
      </c>
      <c r="F26" s="5"/>
      <c r="G26" s="89">
        <v>2</v>
      </c>
      <c r="H26" s="90" t="s">
        <v>132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89">
        <v>3</v>
      </c>
      <c r="B27" s="90" t="s">
        <v>133</v>
      </c>
      <c r="C27" s="5"/>
      <c r="D27" s="89">
        <v>3</v>
      </c>
      <c r="E27" s="90" t="s">
        <v>134</v>
      </c>
      <c r="F27" s="5"/>
      <c r="G27" s="89">
        <v>3</v>
      </c>
      <c r="H27" s="90" t="s">
        <v>135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89">
        <v>4</v>
      </c>
      <c r="B28" s="90" t="s">
        <v>136</v>
      </c>
      <c r="C28" s="5"/>
      <c r="D28" s="89">
        <v>4</v>
      </c>
      <c r="E28" s="90" t="s">
        <v>137</v>
      </c>
      <c r="F28" s="5"/>
      <c r="G28" s="89">
        <v>4</v>
      </c>
      <c r="H28" s="90" t="s">
        <v>138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89">
        <v>5</v>
      </c>
      <c r="B29" s="90" t="s">
        <v>139</v>
      </c>
      <c r="C29" s="5"/>
      <c r="D29" s="89">
        <v>5</v>
      </c>
      <c r="E29" s="90" t="s">
        <v>140</v>
      </c>
      <c r="F29" s="5"/>
      <c r="G29" s="89">
        <v>5</v>
      </c>
      <c r="H29" s="90" t="s">
        <v>141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89">
        <v>6</v>
      </c>
      <c r="B30" s="90" t="s">
        <v>142</v>
      </c>
      <c r="C30" s="5"/>
      <c r="D30" s="89">
        <v>6</v>
      </c>
      <c r="E30" s="90" t="s">
        <v>143</v>
      </c>
      <c r="F30" s="5"/>
      <c r="G30" s="89">
        <v>6</v>
      </c>
      <c r="H30" s="90" t="s">
        <v>144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89">
        <v>7</v>
      </c>
      <c r="B31" s="90" t="s">
        <v>145</v>
      </c>
      <c r="C31" s="5"/>
      <c r="D31" s="89">
        <v>7</v>
      </c>
      <c r="E31" s="90" t="s">
        <v>146</v>
      </c>
      <c r="F31" s="5"/>
      <c r="G31" s="89">
        <v>7</v>
      </c>
      <c r="H31" s="90" t="s">
        <v>147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89">
        <v>8</v>
      </c>
      <c r="B32" s="90" t="s">
        <v>148</v>
      </c>
      <c r="C32" s="5"/>
      <c r="D32" s="89">
        <v>8</v>
      </c>
      <c r="E32" s="90" t="s">
        <v>149</v>
      </c>
      <c r="F32" s="5"/>
      <c r="G32" s="89">
        <v>8</v>
      </c>
      <c r="H32" s="90" t="s">
        <v>150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89">
        <v>9</v>
      </c>
      <c r="B33" s="90" t="s">
        <v>151</v>
      </c>
      <c r="C33" s="5"/>
      <c r="D33" s="89">
        <v>9</v>
      </c>
      <c r="E33" s="90" t="s">
        <v>152</v>
      </c>
      <c r="F33" s="5"/>
      <c r="G33" s="89">
        <v>9</v>
      </c>
      <c r="H33" s="90" t="s">
        <v>153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89">
        <v>10</v>
      </c>
      <c r="B34" s="90" t="s">
        <v>154</v>
      </c>
      <c r="C34" s="5"/>
      <c r="D34" s="89">
        <v>10</v>
      </c>
      <c r="E34" s="90" t="s">
        <v>155</v>
      </c>
      <c r="F34" s="5"/>
      <c r="G34" s="89">
        <v>10</v>
      </c>
      <c r="H34" s="90" t="s">
        <v>156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89">
        <v>11</v>
      </c>
      <c r="B35" s="90" t="s">
        <v>157</v>
      </c>
      <c r="C35" s="5"/>
      <c r="D35" s="89">
        <v>11</v>
      </c>
      <c r="E35" s="90" t="s">
        <v>158</v>
      </c>
      <c r="F35" s="5"/>
      <c r="G35" s="89"/>
      <c r="H35" s="9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89"/>
      <c r="B36" s="91"/>
      <c r="C36" s="5"/>
      <c r="D36" s="89">
        <v>12</v>
      </c>
      <c r="E36" s="90" t="s">
        <v>159</v>
      </c>
      <c r="F36" s="5"/>
      <c r="G36" s="89"/>
      <c r="H36" s="9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89"/>
      <c r="B37" s="91"/>
      <c r="C37" s="5"/>
      <c r="D37" s="89">
        <v>13</v>
      </c>
      <c r="E37" s="90" t="s">
        <v>160</v>
      </c>
      <c r="F37" s="5"/>
      <c r="G37" s="89"/>
      <c r="H37" s="9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89"/>
      <c r="B38" s="91"/>
      <c r="C38" s="5"/>
      <c r="D38" s="89">
        <v>14</v>
      </c>
      <c r="E38" s="90" t="s">
        <v>161</v>
      </c>
      <c r="F38" s="5"/>
      <c r="G38" s="89"/>
      <c r="H38" s="9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92" t="s">
        <v>162</v>
      </c>
      <c r="B39" s="90" t="s">
        <v>163</v>
      </c>
      <c r="C39" s="5"/>
      <c r="D39" s="92" t="s">
        <v>162</v>
      </c>
      <c r="E39" s="90" t="s">
        <v>164</v>
      </c>
      <c r="F39" s="5"/>
      <c r="G39" s="92" t="s">
        <v>162</v>
      </c>
      <c r="H39" s="90" t="s">
        <v>100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93" t="s">
        <v>162</v>
      </c>
      <c r="B40" s="94" t="s">
        <v>165</v>
      </c>
      <c r="C40" s="5"/>
      <c r="D40" s="93" t="s">
        <v>162</v>
      </c>
      <c r="E40" s="94" t="s">
        <v>166</v>
      </c>
      <c r="F40" s="5"/>
      <c r="G40" s="93"/>
      <c r="H40" s="9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" customHeight="1">
      <c r="A42" s="8" t="s">
        <v>167</v>
      </c>
      <c r="B42" s="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customHeight="1">
      <c r="A43" s="8"/>
      <c r="B43" s="83" t="s">
        <v>168</v>
      </c>
      <c r="C43" s="5"/>
      <c r="D43" s="130" t="s">
        <v>91</v>
      </c>
      <c r="E43" s="103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>
      <c r="A44" s="85" t="s">
        <v>94</v>
      </c>
      <c r="B44" s="129" t="s">
        <v>169</v>
      </c>
      <c r="C44" s="103"/>
      <c r="D44" s="127" t="str">
        <f t="shared" ref="D44:D58" si="0">IF(B7&gt;0,B7,"")</f>
        <v>HC Kehra</v>
      </c>
      <c r="E44" s="103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>
      <c r="A45" s="85" t="s">
        <v>96</v>
      </c>
      <c r="B45" s="129" t="s">
        <v>146</v>
      </c>
      <c r="C45" s="103"/>
      <c r="D45" s="127" t="str">
        <f t="shared" si="0"/>
        <v>Põlva Spordikool</v>
      </c>
      <c r="E45" s="103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>
      <c r="A46" s="85" t="s">
        <v>99</v>
      </c>
      <c r="B46" s="129" t="s">
        <v>156</v>
      </c>
      <c r="C46" s="103"/>
      <c r="D46" s="127" t="str">
        <f t="shared" si="0"/>
        <v>HC Tallas</v>
      </c>
      <c r="E46" s="10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>
      <c r="A47" s="85" t="s">
        <v>101</v>
      </c>
      <c r="B47" s="129" t="s">
        <v>170</v>
      </c>
      <c r="C47" s="103"/>
      <c r="D47" s="127" t="str">
        <f t="shared" si="0"/>
        <v>HC Pärnu</v>
      </c>
      <c r="E47" s="10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>
      <c r="A48" s="85" t="s">
        <v>103</v>
      </c>
      <c r="B48" s="129" t="s">
        <v>171</v>
      </c>
      <c r="C48" s="103"/>
      <c r="D48" s="127" t="str">
        <f t="shared" si="0"/>
        <v>Viljandi SK</v>
      </c>
      <c r="E48" s="10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>
      <c r="A49" s="85" t="s">
        <v>105</v>
      </c>
      <c r="B49" s="129" t="s">
        <v>172</v>
      </c>
      <c r="C49" s="103"/>
      <c r="D49" s="127" t="str">
        <f t="shared" si="0"/>
        <v>HC Tallinn 1</v>
      </c>
      <c r="E49" s="10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>
      <c r="A50" s="85" t="s">
        <v>108</v>
      </c>
      <c r="B50" s="129" t="s">
        <v>173</v>
      </c>
      <c r="C50" s="103"/>
      <c r="D50" s="127" t="str">
        <f t="shared" si="0"/>
        <v>SK Tapa</v>
      </c>
      <c r="E50" s="103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>
      <c r="A51" s="85" t="s">
        <v>110</v>
      </c>
      <c r="B51" s="129" t="s">
        <v>174</v>
      </c>
      <c r="C51" s="103"/>
      <c r="D51" s="127" t="str">
        <f t="shared" si="0"/>
        <v>Aruküla SK</v>
      </c>
      <c r="E51" s="103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>
      <c r="A52" s="85" t="s">
        <v>112</v>
      </c>
      <c r="B52" s="129" t="s">
        <v>175</v>
      </c>
      <c r="C52" s="103"/>
      <c r="D52" s="127" t="str">
        <f t="shared" si="0"/>
        <v>Valga Käval</v>
      </c>
      <c r="E52" s="103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>
      <c r="A53" s="85" t="s">
        <v>114</v>
      </c>
      <c r="B53" s="129" t="s">
        <v>176</v>
      </c>
      <c r="C53" s="103"/>
      <c r="D53" s="127" t="str">
        <f t="shared" si="0"/>
        <v>HC Viimsi</v>
      </c>
      <c r="E53" s="103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>
      <c r="A54" s="85" t="s">
        <v>117</v>
      </c>
      <c r="B54" s="129" t="s">
        <v>177</v>
      </c>
      <c r="C54" s="103"/>
      <c r="D54" s="127" t="str">
        <f t="shared" si="0"/>
        <v>HC Tallinn 3</v>
      </c>
      <c r="E54" s="103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>
      <c r="A55" s="85" t="s">
        <v>119</v>
      </c>
      <c r="B55" s="129" t="s">
        <v>178</v>
      </c>
      <c r="C55" s="103"/>
      <c r="D55" s="127" t="str">
        <f t="shared" si="0"/>
        <v>HC Tallinn 2</v>
      </c>
      <c r="E55" s="103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>
      <c r="A56" s="85" t="s">
        <v>121</v>
      </c>
      <c r="B56" s="129" t="s">
        <v>179</v>
      </c>
      <c r="C56" s="103"/>
      <c r="D56" s="127" t="str">
        <f t="shared" si="0"/>
        <v>HC Tallinn 4</v>
      </c>
      <c r="E56" s="103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>
      <c r="A57" s="85" t="s">
        <v>123</v>
      </c>
      <c r="B57" s="129" t="s">
        <v>180</v>
      </c>
      <c r="C57" s="103"/>
      <c r="D57" s="127" t="str">
        <f t="shared" si="0"/>
        <v>HC Tallinn 5</v>
      </c>
      <c r="E57" s="103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>
      <c r="A58" s="85" t="s">
        <v>125</v>
      </c>
      <c r="B58" s="129" t="s">
        <v>181</v>
      </c>
      <c r="C58" s="103"/>
      <c r="D58" s="127" t="str">
        <f t="shared" si="0"/>
        <v>HC Tartu</v>
      </c>
      <c r="E58" s="103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96"/>
      <c r="B59" s="135"/>
      <c r="C59" s="136"/>
      <c r="D59" s="137"/>
      <c r="E59" s="136"/>
      <c r="F59" s="86"/>
      <c r="G59" s="86"/>
      <c r="H59" s="8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138" t="s">
        <v>168</v>
      </c>
      <c r="D60" s="139"/>
      <c r="E60" s="139"/>
      <c r="F60" s="139"/>
      <c r="G60" s="138" t="s">
        <v>91</v>
      </c>
      <c r="H60" s="13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" customHeight="1">
      <c r="A61" s="134" t="s">
        <v>182</v>
      </c>
      <c r="B61" s="103"/>
      <c r="C61" s="127" t="s">
        <v>131</v>
      </c>
      <c r="D61" s="103"/>
      <c r="E61" s="103"/>
      <c r="F61" s="103"/>
      <c r="G61" s="127" t="s">
        <v>75</v>
      </c>
      <c r="H61" s="103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customHeight="1">
      <c r="A62" s="134" t="s">
        <v>183</v>
      </c>
      <c r="B62" s="103"/>
      <c r="C62" s="127" t="s">
        <v>127</v>
      </c>
      <c r="D62" s="103"/>
      <c r="E62" s="103"/>
      <c r="F62" s="103"/>
      <c r="G62" s="127" t="s">
        <v>39</v>
      </c>
      <c r="H62" s="103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>
      <c r="A63" s="86"/>
      <c r="B63" s="86"/>
      <c r="C63" s="86"/>
      <c r="D63" s="86"/>
      <c r="E63" s="86"/>
      <c r="F63" s="86"/>
      <c r="G63" s="86"/>
      <c r="H63" s="8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mergeCells count="89">
    <mergeCell ref="D47:E47"/>
    <mergeCell ref="B47:C47"/>
    <mergeCell ref="B53:C53"/>
    <mergeCell ref="B46:C46"/>
    <mergeCell ref="D46:E46"/>
    <mergeCell ref="D53:E53"/>
    <mergeCell ref="B52:C52"/>
    <mergeCell ref="D50:E50"/>
    <mergeCell ref="D51:E51"/>
    <mergeCell ref="D52:E52"/>
    <mergeCell ref="B49:C49"/>
    <mergeCell ref="B48:C48"/>
    <mergeCell ref="B50:C50"/>
    <mergeCell ref="B51:C51"/>
    <mergeCell ref="D48:E48"/>
    <mergeCell ref="D49:E49"/>
    <mergeCell ref="B59:C59"/>
    <mergeCell ref="D59:E59"/>
    <mergeCell ref="C60:F60"/>
    <mergeCell ref="G60:H60"/>
    <mergeCell ref="D56:E56"/>
    <mergeCell ref="D57:E57"/>
    <mergeCell ref="B55:C55"/>
    <mergeCell ref="B56:C56"/>
    <mergeCell ref="B57:C57"/>
    <mergeCell ref="B58:C58"/>
    <mergeCell ref="B54:C54"/>
    <mergeCell ref="A61:B61"/>
    <mergeCell ref="A62:B62"/>
    <mergeCell ref="C62:F62"/>
    <mergeCell ref="G62:H62"/>
    <mergeCell ref="C61:F61"/>
    <mergeCell ref="G61:H61"/>
    <mergeCell ref="G6:H6"/>
    <mergeCell ref="G7:H7"/>
    <mergeCell ref="G8:H8"/>
    <mergeCell ref="G9:H9"/>
    <mergeCell ref="D8:E8"/>
    <mergeCell ref="D7:E7"/>
    <mergeCell ref="B8:C8"/>
    <mergeCell ref="B7:C7"/>
    <mergeCell ref="A5:C5"/>
    <mergeCell ref="D6:E6"/>
    <mergeCell ref="D10:E10"/>
    <mergeCell ref="D54:E54"/>
    <mergeCell ref="D58:E58"/>
    <mergeCell ref="B13:C13"/>
    <mergeCell ref="B12:C12"/>
    <mergeCell ref="D12:E12"/>
    <mergeCell ref="D13:E13"/>
    <mergeCell ref="B16:C16"/>
    <mergeCell ref="B17:C17"/>
    <mergeCell ref="D15:E15"/>
    <mergeCell ref="D14:E14"/>
    <mergeCell ref="D19:E19"/>
    <mergeCell ref="D18:E18"/>
    <mergeCell ref="D55:E55"/>
    <mergeCell ref="D17:E17"/>
    <mergeCell ref="D16:E16"/>
    <mergeCell ref="D20:E20"/>
    <mergeCell ref="D45:E45"/>
    <mergeCell ref="D43:E43"/>
    <mergeCell ref="D44:E44"/>
    <mergeCell ref="G19:H19"/>
    <mergeCell ref="G20:H20"/>
    <mergeCell ref="D21:E21"/>
    <mergeCell ref="B45:C45"/>
    <mergeCell ref="B15:C15"/>
    <mergeCell ref="B14:C14"/>
    <mergeCell ref="B20:C20"/>
    <mergeCell ref="B21:C21"/>
    <mergeCell ref="B19:C19"/>
    <mergeCell ref="B18:C18"/>
    <mergeCell ref="B44:C44"/>
    <mergeCell ref="G21:H21"/>
    <mergeCell ref="B11:C11"/>
    <mergeCell ref="G11:H11"/>
    <mergeCell ref="D11:E11"/>
    <mergeCell ref="B9:C9"/>
    <mergeCell ref="D9:E9"/>
    <mergeCell ref="G12:H12"/>
    <mergeCell ref="G13:H13"/>
    <mergeCell ref="B10:C10"/>
    <mergeCell ref="G10:H10"/>
    <mergeCell ref="G15:H15"/>
    <mergeCell ref="G14:H14"/>
    <mergeCell ref="G17:H17"/>
    <mergeCell ref="G16:H16"/>
    <mergeCell ref="G18:H18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3" workbookViewId="0">
      <selection activeCell="G22" sqref="G22"/>
    </sheetView>
  </sheetViews>
  <sheetFormatPr defaultColWidth="14.44140625" defaultRowHeight="15" customHeight="1"/>
  <cols>
    <col min="1" max="1" width="4.5546875" customWidth="1"/>
    <col min="2" max="2" width="24.109375" customWidth="1"/>
    <col min="3" max="7" width="8.6640625" customWidth="1"/>
    <col min="8" max="9" width="5.44140625" customWidth="1"/>
    <col min="10" max="26" width="8" customWidth="1"/>
  </cols>
  <sheetData>
    <row r="1" spans="1:26" ht="18" customHeight="1">
      <c r="A1" s="2" t="str">
        <f>Ajakava!A1</f>
        <v>2017 EESTI KARIKAVÕISTLUSED KÄSIPALLIS</v>
      </c>
      <c r="B1" s="2"/>
      <c r="C1" s="4"/>
      <c r="D1" s="4"/>
      <c r="E1" s="4"/>
      <c r="F1" s="4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5.5" customHeight="1">
      <c r="A2" s="2" t="str">
        <f>Ajakava!A2</f>
        <v>NOORMEHED D2 KLASS</v>
      </c>
      <c r="B2" s="2"/>
      <c r="C2" s="11" t="str">
        <f>Ajakava!E2</f>
        <v>sündinud 2006 ja hiljem</v>
      </c>
      <c r="D2" s="2"/>
      <c r="E2" s="2"/>
      <c r="F2" s="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2" t="s">
        <v>5</v>
      </c>
      <c r="B3" s="2"/>
      <c r="C3" s="11"/>
      <c r="D3" s="2"/>
      <c r="E3" s="2"/>
      <c r="F3" s="2"/>
      <c r="G3" s="16" t="str">
        <f>Ajakava!E3</f>
        <v>13.10.-15.10.2017</v>
      </c>
      <c r="H3" s="18" t="str">
        <f>Ajakava!F3</f>
        <v>Haabneeme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2"/>
      <c r="B4" s="2"/>
      <c r="C4" s="11"/>
      <c r="D4" s="2"/>
      <c r="E4" s="2"/>
      <c r="F4" s="2"/>
      <c r="G4" s="16"/>
      <c r="H4" s="18" t="str">
        <f>Ajakava!F4</f>
        <v>Randvere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/>
      <c r="B5" s="5"/>
      <c r="C5" s="5"/>
      <c r="D5" s="5"/>
      <c r="E5" s="5"/>
      <c r="F5" s="5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5.5" customHeight="1" thickBot="1">
      <c r="A6" s="19"/>
      <c r="B6" s="21" t="s">
        <v>10</v>
      </c>
      <c r="C6" s="23">
        <v>1</v>
      </c>
      <c r="D6" s="25">
        <v>2</v>
      </c>
      <c r="E6" s="25">
        <v>3</v>
      </c>
      <c r="F6" s="25">
        <v>4</v>
      </c>
      <c r="G6" s="25">
        <v>5</v>
      </c>
      <c r="H6" s="108" t="s">
        <v>15</v>
      </c>
      <c r="I6" s="109"/>
      <c r="J6" s="25" t="s">
        <v>17</v>
      </c>
      <c r="K6" s="29" t="s">
        <v>18</v>
      </c>
    </row>
    <row r="7" spans="1:26" ht="15.75" customHeight="1" thickTop="1">
      <c r="A7" s="116">
        <v>1</v>
      </c>
      <c r="B7" s="123" t="s">
        <v>19</v>
      </c>
      <c r="C7" s="126"/>
      <c r="D7" s="35">
        <v>1</v>
      </c>
      <c r="E7" s="35">
        <v>2</v>
      </c>
      <c r="F7" s="35">
        <v>2</v>
      </c>
      <c r="G7" s="35">
        <v>2</v>
      </c>
      <c r="H7" s="38"/>
      <c r="I7" s="40"/>
      <c r="J7" s="110">
        <f>SUM(C7:G7)</f>
        <v>7</v>
      </c>
      <c r="K7" s="115" t="s">
        <v>26</v>
      </c>
    </row>
    <row r="8" spans="1:26" ht="15.75" customHeight="1">
      <c r="A8" s="117"/>
      <c r="B8" s="111"/>
      <c r="C8" s="105"/>
      <c r="D8" s="46">
        <v>19</v>
      </c>
      <c r="E8" s="48">
        <v>28</v>
      </c>
      <c r="F8" s="50">
        <v>31</v>
      </c>
      <c r="G8" s="52">
        <v>30</v>
      </c>
      <c r="H8" s="53">
        <f>SUBTOTAL(9,C8:G8)</f>
        <v>108</v>
      </c>
      <c r="I8" s="55">
        <f>SUM(H8-I9)</f>
        <v>50</v>
      </c>
      <c r="J8" s="111"/>
      <c r="K8" s="113"/>
    </row>
    <row r="9" spans="1:26" ht="16.5" customHeight="1">
      <c r="A9" s="118"/>
      <c r="B9" s="125"/>
      <c r="C9" s="106"/>
      <c r="D9" s="61">
        <v>19</v>
      </c>
      <c r="E9" s="63">
        <v>12</v>
      </c>
      <c r="F9" s="61">
        <v>17</v>
      </c>
      <c r="G9" s="63">
        <v>10</v>
      </c>
      <c r="H9" s="64"/>
      <c r="I9" s="65">
        <f>SUBTOTAL(9,C9:G9)</f>
        <v>58</v>
      </c>
      <c r="J9" s="111"/>
      <c r="K9" s="114"/>
    </row>
    <row r="10" spans="1:26" ht="15" customHeight="1">
      <c r="A10" s="119">
        <v>2</v>
      </c>
      <c r="B10" s="123" t="s">
        <v>21</v>
      </c>
      <c r="C10" s="66">
        <v>1</v>
      </c>
      <c r="D10" s="104"/>
      <c r="E10" s="67">
        <v>2</v>
      </c>
      <c r="F10" s="67">
        <v>2</v>
      </c>
      <c r="G10" s="66">
        <v>2</v>
      </c>
      <c r="H10" s="38"/>
      <c r="I10" s="40"/>
      <c r="J10" s="121">
        <f>SUM(C10:G10)</f>
        <v>7</v>
      </c>
      <c r="K10" s="112" t="s">
        <v>25</v>
      </c>
    </row>
    <row r="11" spans="1:26" ht="15.75" customHeight="1">
      <c r="A11" s="117"/>
      <c r="B11" s="111"/>
      <c r="C11" s="48">
        <v>19</v>
      </c>
      <c r="D11" s="105"/>
      <c r="E11" s="50">
        <v>26</v>
      </c>
      <c r="F11" s="50">
        <v>26</v>
      </c>
      <c r="G11" s="48">
        <v>33</v>
      </c>
      <c r="H11" s="53">
        <f>SUBTOTAL(9,C11:G11)</f>
        <v>104</v>
      </c>
      <c r="I11" s="55">
        <f>SUM(H11-I12)</f>
        <v>48</v>
      </c>
      <c r="J11" s="111"/>
      <c r="K11" s="113"/>
    </row>
    <row r="12" spans="1:26" ht="16.5" customHeight="1">
      <c r="A12" s="118"/>
      <c r="B12" s="125"/>
      <c r="C12" s="70">
        <v>19</v>
      </c>
      <c r="D12" s="106"/>
      <c r="E12" s="71">
        <v>18</v>
      </c>
      <c r="F12" s="71">
        <v>14</v>
      </c>
      <c r="G12" s="70">
        <v>5</v>
      </c>
      <c r="H12" s="64"/>
      <c r="I12" s="65">
        <f>SUBTOTAL(9,C12:G12)</f>
        <v>56</v>
      </c>
      <c r="J12" s="125"/>
      <c r="K12" s="114"/>
    </row>
    <row r="13" spans="1:26" ht="15" customHeight="1">
      <c r="A13" s="119">
        <v>3</v>
      </c>
      <c r="B13" s="123" t="s">
        <v>29</v>
      </c>
      <c r="C13" s="66">
        <v>0</v>
      </c>
      <c r="D13" s="67">
        <v>0</v>
      </c>
      <c r="E13" s="104"/>
      <c r="F13" s="67">
        <v>2</v>
      </c>
      <c r="G13" s="66">
        <v>2</v>
      </c>
      <c r="H13" s="38"/>
      <c r="I13" s="40"/>
      <c r="J13" s="121">
        <f>SUM(C13:G13)</f>
        <v>4</v>
      </c>
      <c r="K13" s="112" t="s">
        <v>41</v>
      </c>
    </row>
    <row r="14" spans="1:26" ht="15.75" customHeight="1">
      <c r="A14" s="117"/>
      <c r="B14" s="111"/>
      <c r="C14" s="48">
        <v>12</v>
      </c>
      <c r="D14" s="50">
        <v>18</v>
      </c>
      <c r="E14" s="105"/>
      <c r="F14" s="50">
        <v>18</v>
      </c>
      <c r="G14" s="48">
        <v>20</v>
      </c>
      <c r="H14" s="53">
        <f>SUBTOTAL(9,C14:G14)</f>
        <v>68</v>
      </c>
      <c r="I14" s="55">
        <f>SUM(H14-I15)</f>
        <v>-7</v>
      </c>
      <c r="J14" s="111"/>
      <c r="K14" s="113"/>
    </row>
    <row r="15" spans="1:26" ht="16.5" customHeight="1">
      <c r="A15" s="118"/>
      <c r="B15" s="125"/>
      <c r="C15" s="70">
        <v>28</v>
      </c>
      <c r="D15" s="71">
        <v>26</v>
      </c>
      <c r="E15" s="106"/>
      <c r="F15" s="71">
        <v>14</v>
      </c>
      <c r="G15" s="70">
        <v>7</v>
      </c>
      <c r="H15" s="64"/>
      <c r="I15" s="65">
        <f>SUBTOTAL(9,C15:G15)</f>
        <v>75</v>
      </c>
      <c r="J15" s="125"/>
      <c r="K15" s="114"/>
    </row>
    <row r="16" spans="1:26" ht="15" customHeight="1">
      <c r="A16" s="119">
        <v>4</v>
      </c>
      <c r="B16" s="123" t="s">
        <v>22</v>
      </c>
      <c r="C16" s="66">
        <v>0</v>
      </c>
      <c r="D16" s="67">
        <v>0</v>
      </c>
      <c r="E16" s="67">
        <v>0</v>
      </c>
      <c r="F16" s="104"/>
      <c r="G16" s="66">
        <v>2</v>
      </c>
      <c r="H16" s="38"/>
      <c r="I16" s="40"/>
      <c r="J16" s="121">
        <f>SUM(C16:G16)</f>
        <v>2</v>
      </c>
      <c r="K16" s="112" t="s">
        <v>48</v>
      </c>
    </row>
    <row r="17" spans="1:11" ht="15.75" customHeight="1">
      <c r="A17" s="117"/>
      <c r="B17" s="111"/>
      <c r="C17" s="48">
        <v>17</v>
      </c>
      <c r="D17" s="50">
        <v>14</v>
      </c>
      <c r="E17" s="50">
        <v>14</v>
      </c>
      <c r="F17" s="105"/>
      <c r="G17" s="48">
        <v>21</v>
      </c>
      <c r="H17" s="53">
        <f>SUBTOTAL(9,C17:G17)</f>
        <v>66</v>
      </c>
      <c r="I17" s="55">
        <f>SUM(H17-I18)</f>
        <v>-17</v>
      </c>
      <c r="J17" s="111"/>
      <c r="K17" s="113"/>
    </row>
    <row r="18" spans="1:11" ht="16.5" customHeight="1">
      <c r="A18" s="118"/>
      <c r="B18" s="125"/>
      <c r="C18" s="70">
        <v>31</v>
      </c>
      <c r="D18" s="71">
        <v>26</v>
      </c>
      <c r="E18" s="71">
        <v>18</v>
      </c>
      <c r="F18" s="106"/>
      <c r="G18" s="70">
        <v>8</v>
      </c>
      <c r="H18" s="64"/>
      <c r="I18" s="65">
        <f>SUBTOTAL(9,C18:G18)</f>
        <v>83</v>
      </c>
      <c r="J18" s="125"/>
      <c r="K18" s="114"/>
    </row>
    <row r="19" spans="1:11" ht="15" customHeight="1">
      <c r="A19" s="119">
        <v>5</v>
      </c>
      <c r="B19" s="123" t="s">
        <v>30</v>
      </c>
      <c r="C19" s="35">
        <v>0</v>
      </c>
      <c r="D19" s="72">
        <v>0</v>
      </c>
      <c r="E19" s="72">
        <v>0</v>
      </c>
      <c r="F19" s="72">
        <v>0</v>
      </c>
      <c r="G19" s="104"/>
      <c r="H19" s="38"/>
      <c r="I19" s="40"/>
      <c r="J19" s="121">
        <f>SUM(C19:G19)</f>
        <v>0</v>
      </c>
      <c r="K19" s="112" t="s">
        <v>49</v>
      </c>
    </row>
    <row r="20" spans="1:11" ht="15" customHeight="1">
      <c r="A20" s="117"/>
      <c r="B20" s="111"/>
      <c r="C20" s="46">
        <v>10</v>
      </c>
      <c r="D20" s="73">
        <v>5</v>
      </c>
      <c r="E20" s="73">
        <v>7</v>
      </c>
      <c r="F20" s="73">
        <v>8</v>
      </c>
      <c r="G20" s="105"/>
      <c r="H20" s="53">
        <f>SUBTOTAL(9,C20:G20)</f>
        <v>30</v>
      </c>
      <c r="I20" s="55">
        <f>SUM(H20-I21)</f>
        <v>-74</v>
      </c>
      <c r="J20" s="111"/>
      <c r="K20" s="113"/>
    </row>
    <row r="21" spans="1:11" ht="15" customHeight="1" thickBot="1">
      <c r="A21" s="124"/>
      <c r="B21" s="122"/>
      <c r="C21" s="74">
        <v>30</v>
      </c>
      <c r="D21" s="75">
        <v>33</v>
      </c>
      <c r="E21" s="75">
        <v>20</v>
      </c>
      <c r="F21" s="75">
        <v>21</v>
      </c>
      <c r="G21" s="107"/>
      <c r="H21" s="76"/>
      <c r="I21" s="77">
        <f>SUBTOTAL(109,C21:G21)</f>
        <v>104</v>
      </c>
      <c r="J21" s="122"/>
      <c r="K21" s="120"/>
    </row>
    <row r="22" spans="1:11" ht="12.75" customHeight="1">
      <c r="G22" s="78" t="str">
        <f>IF(H22&lt;&gt;I22,"! Väravate vahe ei ole õige. Andmete sisestus pooleli või tulemused sisestatud valesti =&gt;&gt;"," ")</f>
        <v xml:space="preserve"> </v>
      </c>
      <c r="H22" s="79">
        <f>SUM(H7:H21)</f>
        <v>376</v>
      </c>
      <c r="I22" s="79">
        <f>I21+I9+I18+I15+I12</f>
        <v>376</v>
      </c>
    </row>
    <row r="23" spans="1:11" ht="12.75" customHeight="1"/>
    <row r="24" spans="1:11" ht="12.75" customHeight="1"/>
    <row r="25" spans="1:11" ht="12.75" customHeight="1"/>
    <row r="26" spans="1:11" ht="12.75" customHeight="1"/>
    <row r="27" spans="1:11" ht="12.75" customHeight="1"/>
    <row r="28" spans="1:11" ht="12.75" customHeight="1"/>
    <row r="29" spans="1:11" ht="12.75" customHeight="1"/>
    <row r="30" spans="1:11" ht="12.75" customHeight="1"/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6">
    <mergeCell ref="A7:A9"/>
    <mergeCell ref="A10:A12"/>
    <mergeCell ref="K19:K21"/>
    <mergeCell ref="J19:J21"/>
    <mergeCell ref="B19:B21"/>
    <mergeCell ref="A19:A21"/>
    <mergeCell ref="A16:A18"/>
    <mergeCell ref="B16:B18"/>
    <mergeCell ref="B10:B12"/>
    <mergeCell ref="B13:B15"/>
    <mergeCell ref="A13:A15"/>
    <mergeCell ref="B7:B9"/>
    <mergeCell ref="J16:J18"/>
    <mergeCell ref="J13:J15"/>
    <mergeCell ref="J10:J12"/>
    <mergeCell ref="C7:C9"/>
    <mergeCell ref="J7:J9"/>
    <mergeCell ref="K16:K18"/>
    <mergeCell ref="K10:K12"/>
    <mergeCell ref="K13:K15"/>
    <mergeCell ref="K7:K9"/>
    <mergeCell ref="D10:D12"/>
    <mergeCell ref="E13:E15"/>
    <mergeCell ref="F16:F18"/>
    <mergeCell ref="G19:G21"/>
    <mergeCell ref="H6:I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" workbookViewId="0">
      <selection activeCell="G19" sqref="G19:G21"/>
    </sheetView>
  </sheetViews>
  <sheetFormatPr defaultColWidth="14.44140625" defaultRowHeight="15" customHeight="1"/>
  <cols>
    <col min="1" max="1" width="4.5546875" customWidth="1"/>
    <col min="2" max="2" width="24.109375" customWidth="1"/>
    <col min="3" max="7" width="8.6640625" customWidth="1"/>
    <col min="8" max="9" width="5.44140625" customWidth="1"/>
    <col min="10" max="26" width="8" customWidth="1"/>
  </cols>
  <sheetData>
    <row r="1" spans="1:26" ht="18" customHeight="1">
      <c r="A1" s="2" t="str">
        <f>Ajakava!A1</f>
        <v>2017 EESTI KARIKAVÕISTLUSED KÄSIPALLIS</v>
      </c>
      <c r="B1" s="2"/>
      <c r="C1" s="4"/>
      <c r="D1" s="4"/>
      <c r="E1" s="4"/>
      <c r="F1" s="4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5.5" customHeight="1">
      <c r="A2" s="2" t="str">
        <f>Ajakava!A2</f>
        <v>NOORMEHED D2 KLASS</v>
      </c>
      <c r="B2" s="2"/>
      <c r="C2" s="11" t="str">
        <f>Ajakava!E2</f>
        <v>sündinud 2006 ja hiljem</v>
      </c>
      <c r="D2" s="2"/>
      <c r="E2" s="2"/>
      <c r="F2" s="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2" t="s">
        <v>4</v>
      </c>
      <c r="B3" s="2"/>
      <c r="C3" s="11"/>
      <c r="D3" s="2"/>
      <c r="E3" s="2"/>
      <c r="F3" s="2"/>
      <c r="G3" s="16" t="str">
        <f>Ajakava!E3</f>
        <v>13.10.-15.10.2017</v>
      </c>
      <c r="H3" s="18" t="str">
        <f>Ajakava!F3</f>
        <v>Haabneeme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2"/>
      <c r="B4" s="2"/>
      <c r="C4" s="11"/>
      <c r="D4" s="2"/>
      <c r="E4" s="2"/>
      <c r="F4" s="2"/>
      <c r="G4" s="16"/>
      <c r="H4" s="18" t="str">
        <f>Ajakava!F4</f>
        <v>Randvere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/>
      <c r="B5" s="5"/>
      <c r="C5" s="5"/>
      <c r="D5" s="5"/>
      <c r="E5" s="5"/>
      <c r="F5" s="5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5.5" customHeight="1" thickBot="1">
      <c r="A6" s="19"/>
      <c r="B6" s="21" t="s">
        <v>10</v>
      </c>
      <c r="C6" s="23">
        <v>1</v>
      </c>
      <c r="D6" s="25">
        <v>2</v>
      </c>
      <c r="E6" s="25">
        <v>3</v>
      </c>
      <c r="F6" s="25">
        <v>4</v>
      </c>
      <c r="G6" s="25">
        <v>5</v>
      </c>
      <c r="H6" s="108" t="s">
        <v>15</v>
      </c>
      <c r="I6" s="109"/>
      <c r="J6" s="25" t="s">
        <v>17</v>
      </c>
      <c r="K6" s="29" t="s">
        <v>18</v>
      </c>
    </row>
    <row r="7" spans="1:26" ht="15.75" customHeight="1" thickTop="1">
      <c r="A7" s="116">
        <v>1</v>
      </c>
      <c r="B7" s="123" t="s">
        <v>23</v>
      </c>
      <c r="C7" s="126"/>
      <c r="D7" s="35">
        <v>0</v>
      </c>
      <c r="E7" s="35">
        <v>2</v>
      </c>
      <c r="F7" s="35">
        <v>2</v>
      </c>
      <c r="G7" s="35">
        <v>2</v>
      </c>
      <c r="H7" s="38"/>
      <c r="I7" s="40"/>
      <c r="J7" s="110">
        <f>SUM(C7:G7)</f>
        <v>6</v>
      </c>
      <c r="K7" s="115" t="s">
        <v>25</v>
      </c>
    </row>
    <row r="8" spans="1:26" ht="15.75" customHeight="1">
      <c r="A8" s="117"/>
      <c r="B8" s="111"/>
      <c r="C8" s="105"/>
      <c r="D8" s="46">
        <v>12</v>
      </c>
      <c r="E8" s="48">
        <v>24</v>
      </c>
      <c r="F8" s="50">
        <v>36</v>
      </c>
      <c r="G8" s="52">
        <v>24</v>
      </c>
      <c r="H8" s="53">
        <f>SUBTOTAL(9,C8:G8)</f>
        <v>96</v>
      </c>
      <c r="I8" s="55">
        <f>SUM(H8-I9)</f>
        <v>46</v>
      </c>
      <c r="J8" s="111"/>
      <c r="K8" s="113"/>
    </row>
    <row r="9" spans="1:26" ht="16.5" customHeight="1">
      <c r="A9" s="118"/>
      <c r="B9" s="125"/>
      <c r="C9" s="106"/>
      <c r="D9" s="61">
        <v>19</v>
      </c>
      <c r="E9" s="63">
        <v>12</v>
      </c>
      <c r="F9" s="61">
        <v>12</v>
      </c>
      <c r="G9" s="63">
        <v>7</v>
      </c>
      <c r="H9" s="64"/>
      <c r="I9" s="65">
        <f>SUBTOTAL(9,C9:G9)</f>
        <v>50</v>
      </c>
      <c r="J9" s="111"/>
      <c r="K9" s="114"/>
    </row>
    <row r="10" spans="1:26" ht="15" customHeight="1">
      <c r="A10" s="119">
        <v>2</v>
      </c>
      <c r="B10" s="123" t="s">
        <v>39</v>
      </c>
      <c r="C10" s="66">
        <v>2</v>
      </c>
      <c r="D10" s="104"/>
      <c r="E10" s="67">
        <v>2</v>
      </c>
      <c r="F10" s="67">
        <v>2</v>
      </c>
      <c r="G10" s="66">
        <v>2</v>
      </c>
      <c r="H10" s="38"/>
      <c r="I10" s="40"/>
      <c r="J10" s="121">
        <f>SUM(C10:G10)</f>
        <v>8</v>
      </c>
      <c r="K10" s="112" t="s">
        <v>26</v>
      </c>
    </row>
    <row r="11" spans="1:26" ht="15.75" customHeight="1">
      <c r="A11" s="117"/>
      <c r="B11" s="111"/>
      <c r="C11" s="48">
        <v>19</v>
      </c>
      <c r="D11" s="105"/>
      <c r="E11" s="50">
        <v>22</v>
      </c>
      <c r="F11" s="50">
        <v>20</v>
      </c>
      <c r="G11" s="48">
        <v>25</v>
      </c>
      <c r="H11" s="53">
        <f>SUBTOTAL(9,C11:G11)</f>
        <v>86</v>
      </c>
      <c r="I11" s="55">
        <f>SUM(H11-I12)</f>
        <v>32</v>
      </c>
      <c r="J11" s="111"/>
      <c r="K11" s="113"/>
    </row>
    <row r="12" spans="1:26" ht="16.5" customHeight="1">
      <c r="A12" s="118"/>
      <c r="B12" s="125"/>
      <c r="C12" s="70">
        <v>12</v>
      </c>
      <c r="D12" s="106"/>
      <c r="E12" s="71">
        <v>21</v>
      </c>
      <c r="F12" s="71">
        <v>8</v>
      </c>
      <c r="G12" s="70">
        <v>13</v>
      </c>
      <c r="H12" s="64"/>
      <c r="I12" s="65">
        <f>SUBTOTAL(9,C12:G12)</f>
        <v>54</v>
      </c>
      <c r="J12" s="125"/>
      <c r="K12" s="114"/>
    </row>
    <row r="13" spans="1:26" ht="15" customHeight="1">
      <c r="A13" s="119">
        <v>3</v>
      </c>
      <c r="B13" s="123" t="s">
        <v>28</v>
      </c>
      <c r="C13" s="66">
        <v>0</v>
      </c>
      <c r="D13" s="67">
        <v>0</v>
      </c>
      <c r="E13" s="104"/>
      <c r="F13" s="67">
        <v>2</v>
      </c>
      <c r="G13" s="66">
        <v>2</v>
      </c>
      <c r="H13" s="38"/>
      <c r="I13" s="40"/>
      <c r="J13" s="121">
        <f>SUM(C13:G13)</f>
        <v>4</v>
      </c>
      <c r="K13" s="112" t="s">
        <v>41</v>
      </c>
    </row>
    <row r="14" spans="1:26" ht="15.75" customHeight="1">
      <c r="A14" s="117"/>
      <c r="B14" s="111"/>
      <c r="C14" s="48">
        <v>12</v>
      </c>
      <c r="D14" s="50">
        <v>21</v>
      </c>
      <c r="E14" s="105"/>
      <c r="F14" s="50">
        <v>30</v>
      </c>
      <c r="G14" s="48">
        <v>28</v>
      </c>
      <c r="H14" s="53">
        <f>SUBTOTAL(9,C14:G14)</f>
        <v>91</v>
      </c>
      <c r="I14" s="55">
        <f>SUM(H14-I15)</f>
        <v>14</v>
      </c>
      <c r="J14" s="111"/>
      <c r="K14" s="113"/>
    </row>
    <row r="15" spans="1:26" ht="16.5" customHeight="1">
      <c r="A15" s="118"/>
      <c r="B15" s="125"/>
      <c r="C15" s="70">
        <v>24</v>
      </c>
      <c r="D15" s="71">
        <v>22</v>
      </c>
      <c r="E15" s="106"/>
      <c r="F15" s="71">
        <v>16</v>
      </c>
      <c r="G15" s="70">
        <v>15</v>
      </c>
      <c r="H15" s="64"/>
      <c r="I15" s="65">
        <f>SUBTOTAL(9,C15:G15)</f>
        <v>77</v>
      </c>
      <c r="J15" s="125"/>
      <c r="K15" s="114"/>
    </row>
    <row r="16" spans="1:26" ht="15" customHeight="1">
      <c r="A16" s="119">
        <v>4</v>
      </c>
      <c r="B16" s="123" t="s">
        <v>31</v>
      </c>
      <c r="C16" s="66">
        <v>0</v>
      </c>
      <c r="D16" s="67">
        <v>0</v>
      </c>
      <c r="E16" s="67">
        <v>0</v>
      </c>
      <c r="F16" s="104"/>
      <c r="G16" s="66">
        <v>2</v>
      </c>
      <c r="H16" s="38"/>
      <c r="I16" s="40"/>
      <c r="J16" s="121">
        <f>SUM(C16:G16)</f>
        <v>2</v>
      </c>
      <c r="K16" s="112" t="s">
        <v>48</v>
      </c>
    </row>
    <row r="17" spans="1:11" ht="15.75" customHeight="1">
      <c r="A17" s="117"/>
      <c r="B17" s="111"/>
      <c r="C17" s="48">
        <v>12</v>
      </c>
      <c r="D17" s="50">
        <v>8</v>
      </c>
      <c r="E17" s="50">
        <v>16</v>
      </c>
      <c r="F17" s="105"/>
      <c r="G17" s="48">
        <v>20</v>
      </c>
      <c r="H17" s="53">
        <f>SUBTOTAL(9,C17:G17)</f>
        <v>56</v>
      </c>
      <c r="I17" s="55">
        <f>SUM(H17-I18)</f>
        <v>-49</v>
      </c>
      <c r="J17" s="111"/>
      <c r="K17" s="113"/>
    </row>
    <row r="18" spans="1:11" ht="16.5" customHeight="1">
      <c r="A18" s="118"/>
      <c r="B18" s="125"/>
      <c r="C18" s="70">
        <v>36</v>
      </c>
      <c r="D18" s="71">
        <v>20</v>
      </c>
      <c r="E18" s="71">
        <v>30</v>
      </c>
      <c r="F18" s="106"/>
      <c r="G18" s="70">
        <v>19</v>
      </c>
      <c r="H18" s="64"/>
      <c r="I18" s="65">
        <f>SUBTOTAL(9,C18:G18)</f>
        <v>105</v>
      </c>
      <c r="J18" s="125"/>
      <c r="K18" s="114"/>
    </row>
    <row r="19" spans="1:11" ht="15" customHeight="1">
      <c r="A19" s="119">
        <v>5</v>
      </c>
      <c r="B19" s="123" t="s">
        <v>36</v>
      </c>
      <c r="C19" s="35">
        <v>0</v>
      </c>
      <c r="D19" s="72">
        <v>0</v>
      </c>
      <c r="E19" s="72">
        <v>0</v>
      </c>
      <c r="F19" s="72">
        <v>0</v>
      </c>
      <c r="G19" s="104"/>
      <c r="H19" s="38"/>
      <c r="I19" s="40"/>
      <c r="J19" s="121">
        <f>SUM(C19:G19)</f>
        <v>0</v>
      </c>
      <c r="K19" s="112" t="s">
        <v>49</v>
      </c>
    </row>
    <row r="20" spans="1:11" ht="15" customHeight="1">
      <c r="A20" s="117"/>
      <c r="B20" s="111"/>
      <c r="C20" s="46">
        <v>7</v>
      </c>
      <c r="D20" s="73">
        <v>13</v>
      </c>
      <c r="E20" s="73">
        <v>15</v>
      </c>
      <c r="F20" s="73">
        <v>19</v>
      </c>
      <c r="G20" s="105"/>
      <c r="H20" s="53">
        <f>SUBTOTAL(9,C20:G20)</f>
        <v>54</v>
      </c>
      <c r="I20" s="55">
        <f>SUM(H20-I21)</f>
        <v>-43</v>
      </c>
      <c r="J20" s="111"/>
      <c r="K20" s="113"/>
    </row>
    <row r="21" spans="1:11" ht="15" customHeight="1" thickBot="1">
      <c r="A21" s="124"/>
      <c r="B21" s="122"/>
      <c r="C21" s="74">
        <v>24</v>
      </c>
      <c r="D21" s="75">
        <v>25</v>
      </c>
      <c r="E21" s="75">
        <v>28</v>
      </c>
      <c r="F21" s="75">
        <v>20</v>
      </c>
      <c r="G21" s="107"/>
      <c r="H21" s="76"/>
      <c r="I21" s="77">
        <f>SUBTOTAL(109,C21:G21)</f>
        <v>97</v>
      </c>
      <c r="J21" s="122"/>
      <c r="K21" s="120"/>
    </row>
    <row r="22" spans="1:11" ht="12.75" customHeight="1">
      <c r="G22" s="78" t="str">
        <f>IF(H22&lt;&gt;I22,"! Väravate vahe ei ole õige. Andmete sisestus pooleli või tulemused sisestatud valesti =&gt;&gt;"," ")</f>
        <v xml:space="preserve"> </v>
      </c>
      <c r="H22" s="79">
        <f>SUM(H7:H21)</f>
        <v>383</v>
      </c>
      <c r="I22" s="79">
        <f>I21+I9+I18+I15+I12</f>
        <v>383</v>
      </c>
    </row>
    <row r="23" spans="1:11" ht="12.75" customHeight="1"/>
    <row r="24" spans="1:11" ht="12.75" customHeight="1"/>
    <row r="25" spans="1:11" ht="12.75" customHeight="1"/>
    <row r="26" spans="1:11" ht="12.75" customHeight="1"/>
    <row r="27" spans="1:11" ht="12.75" customHeight="1"/>
    <row r="28" spans="1:11" ht="12.75" customHeight="1"/>
    <row r="29" spans="1:11" ht="12.75" customHeight="1"/>
    <row r="30" spans="1:11" ht="12.75" customHeight="1"/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6">
    <mergeCell ref="J10:J12"/>
    <mergeCell ref="J13:J15"/>
    <mergeCell ref="H6:I6"/>
    <mergeCell ref="J7:J9"/>
    <mergeCell ref="K7:K9"/>
    <mergeCell ref="K10:K12"/>
    <mergeCell ref="J16:J18"/>
    <mergeCell ref="K16:K18"/>
    <mergeCell ref="J19:J21"/>
    <mergeCell ref="K19:K21"/>
    <mergeCell ref="K13:K15"/>
    <mergeCell ref="B7:B9"/>
    <mergeCell ref="B10:B12"/>
    <mergeCell ref="B19:B21"/>
    <mergeCell ref="C7:C9"/>
    <mergeCell ref="A16:A18"/>
    <mergeCell ref="B16:B18"/>
    <mergeCell ref="A13:A15"/>
    <mergeCell ref="A7:A9"/>
    <mergeCell ref="A10:A12"/>
    <mergeCell ref="B13:B15"/>
    <mergeCell ref="D10:D12"/>
    <mergeCell ref="E13:E15"/>
    <mergeCell ref="F16:F18"/>
    <mergeCell ref="G19:G21"/>
    <mergeCell ref="A19:A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5" workbookViewId="0">
      <selection activeCell="G19" sqref="G19:G21"/>
    </sheetView>
  </sheetViews>
  <sheetFormatPr defaultColWidth="14.44140625" defaultRowHeight="15" customHeight="1"/>
  <cols>
    <col min="1" max="1" width="4.5546875" customWidth="1"/>
    <col min="2" max="2" width="24.109375" customWidth="1"/>
    <col min="3" max="7" width="8.6640625" customWidth="1"/>
    <col min="8" max="9" width="5.44140625" customWidth="1"/>
    <col min="10" max="26" width="8" customWidth="1"/>
  </cols>
  <sheetData>
    <row r="1" spans="1:26" ht="18" customHeight="1">
      <c r="A1" s="2" t="str">
        <f>Ajakava!A1</f>
        <v>2017 EESTI KARIKAVÕISTLUSED KÄSIPALLIS</v>
      </c>
      <c r="B1" s="2"/>
      <c r="C1" s="4"/>
      <c r="D1" s="4"/>
      <c r="E1" s="4"/>
      <c r="F1" s="4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5.5" customHeight="1">
      <c r="A2" s="2" t="str">
        <f>Ajakava!A2</f>
        <v>NOORMEHED D2 KLASS</v>
      </c>
      <c r="B2" s="2"/>
      <c r="C2" s="11" t="str">
        <f>Ajakava!E2</f>
        <v>sündinud 2006 ja hiljem</v>
      </c>
      <c r="D2" s="2"/>
      <c r="E2" s="2"/>
      <c r="F2" s="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2" t="s">
        <v>74</v>
      </c>
      <c r="B3" s="2"/>
      <c r="C3" s="11"/>
      <c r="D3" s="2"/>
      <c r="E3" s="2"/>
      <c r="F3" s="2"/>
      <c r="G3" s="16" t="str">
        <f>Ajakava!E3</f>
        <v>13.10.-15.10.2017</v>
      </c>
      <c r="H3" s="18" t="str">
        <f>Ajakava!F3</f>
        <v>Haabneeme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2"/>
      <c r="B4" s="2"/>
      <c r="C4" s="11"/>
      <c r="D4" s="2"/>
      <c r="E4" s="2"/>
      <c r="F4" s="2"/>
      <c r="G4" s="16"/>
      <c r="H4" s="18" t="str">
        <f>Ajakava!F4</f>
        <v>Randvere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/>
      <c r="B5" s="5"/>
      <c r="C5" s="5"/>
      <c r="D5" s="5"/>
      <c r="E5" s="5"/>
      <c r="F5" s="5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5.5" customHeight="1" thickBot="1">
      <c r="A6" s="19"/>
      <c r="B6" s="21" t="s">
        <v>10</v>
      </c>
      <c r="C6" s="23">
        <v>1</v>
      </c>
      <c r="D6" s="25">
        <v>2</v>
      </c>
      <c r="E6" s="25">
        <v>3</v>
      </c>
      <c r="F6" s="25">
        <v>4</v>
      </c>
      <c r="G6" s="25">
        <v>5</v>
      </c>
      <c r="H6" s="108" t="s">
        <v>15</v>
      </c>
      <c r="I6" s="109"/>
      <c r="J6" s="25" t="s">
        <v>17</v>
      </c>
      <c r="K6" s="29" t="s">
        <v>18</v>
      </c>
    </row>
    <row r="7" spans="1:26" ht="15.75" customHeight="1" thickTop="1">
      <c r="A7" s="116">
        <v>1</v>
      </c>
      <c r="B7" s="123" t="s">
        <v>40</v>
      </c>
      <c r="C7" s="126"/>
      <c r="D7" s="35">
        <v>2</v>
      </c>
      <c r="E7" s="35">
        <v>2</v>
      </c>
      <c r="F7" s="35">
        <v>2</v>
      </c>
      <c r="G7" s="35">
        <v>2</v>
      </c>
      <c r="H7" s="38"/>
      <c r="I7" s="40"/>
      <c r="J7" s="110">
        <f>SUM(C7:G7)</f>
        <v>8</v>
      </c>
      <c r="K7" s="115" t="s">
        <v>26</v>
      </c>
    </row>
    <row r="8" spans="1:26" ht="15.75" customHeight="1">
      <c r="A8" s="117"/>
      <c r="B8" s="111"/>
      <c r="C8" s="105"/>
      <c r="D8" s="46">
        <v>24</v>
      </c>
      <c r="E8" s="48">
        <v>28</v>
      </c>
      <c r="F8" s="50">
        <v>32</v>
      </c>
      <c r="G8" s="52">
        <v>22</v>
      </c>
      <c r="H8" s="53">
        <f>SUBTOTAL(9,C8:G8)</f>
        <v>106</v>
      </c>
      <c r="I8" s="55">
        <f>SUM(H8-I9)</f>
        <v>45</v>
      </c>
      <c r="J8" s="111"/>
      <c r="K8" s="113"/>
    </row>
    <row r="9" spans="1:26" ht="16.5" customHeight="1">
      <c r="A9" s="118"/>
      <c r="B9" s="125"/>
      <c r="C9" s="106"/>
      <c r="D9" s="61">
        <v>20</v>
      </c>
      <c r="E9" s="63">
        <v>12</v>
      </c>
      <c r="F9" s="61">
        <v>22</v>
      </c>
      <c r="G9" s="63">
        <v>7</v>
      </c>
      <c r="H9" s="64"/>
      <c r="I9" s="65">
        <f>SUBTOTAL(9,C9:G9)</f>
        <v>61</v>
      </c>
      <c r="J9" s="111"/>
      <c r="K9" s="114"/>
    </row>
    <row r="10" spans="1:26" ht="15" customHeight="1">
      <c r="A10" s="119">
        <v>2</v>
      </c>
      <c r="B10" s="123" t="s">
        <v>38</v>
      </c>
      <c r="C10" s="66">
        <v>0</v>
      </c>
      <c r="D10" s="104"/>
      <c r="E10" s="67">
        <v>2</v>
      </c>
      <c r="F10" s="67">
        <v>2</v>
      </c>
      <c r="G10" s="66">
        <v>2</v>
      </c>
      <c r="H10" s="38"/>
      <c r="I10" s="40"/>
      <c r="J10" s="121">
        <f>SUM(C10:G10)</f>
        <v>6</v>
      </c>
      <c r="K10" s="112" t="s">
        <v>25</v>
      </c>
    </row>
    <row r="11" spans="1:26" ht="15.75" customHeight="1">
      <c r="A11" s="117"/>
      <c r="B11" s="111"/>
      <c r="C11" s="48">
        <v>20</v>
      </c>
      <c r="D11" s="105"/>
      <c r="E11" s="50">
        <v>25</v>
      </c>
      <c r="F11" s="50">
        <v>26</v>
      </c>
      <c r="G11" s="48">
        <v>25</v>
      </c>
      <c r="H11" s="53">
        <f>SUBTOTAL(9,C11:G11)</f>
        <v>96</v>
      </c>
      <c r="I11" s="55">
        <f>SUM(H11-I12)</f>
        <v>43</v>
      </c>
      <c r="J11" s="111"/>
      <c r="K11" s="113"/>
    </row>
    <row r="12" spans="1:26" ht="16.5" customHeight="1">
      <c r="A12" s="118"/>
      <c r="B12" s="125"/>
      <c r="C12" s="70">
        <v>24</v>
      </c>
      <c r="D12" s="106"/>
      <c r="E12" s="71">
        <v>14</v>
      </c>
      <c r="F12" s="71">
        <v>12</v>
      </c>
      <c r="G12" s="70">
        <v>3</v>
      </c>
      <c r="H12" s="64"/>
      <c r="I12" s="65">
        <f>SUBTOTAL(9,C12:G12)</f>
        <v>53</v>
      </c>
      <c r="J12" s="125"/>
      <c r="K12" s="114"/>
    </row>
    <row r="13" spans="1:26" ht="15" customHeight="1">
      <c r="A13" s="119">
        <v>3</v>
      </c>
      <c r="B13" s="123" t="s">
        <v>35</v>
      </c>
      <c r="C13" s="66">
        <v>0</v>
      </c>
      <c r="D13" s="67">
        <v>0</v>
      </c>
      <c r="E13" s="104"/>
      <c r="F13" s="67">
        <v>0</v>
      </c>
      <c r="G13" s="66">
        <v>2</v>
      </c>
      <c r="H13" s="38"/>
      <c r="I13" s="40"/>
      <c r="J13" s="121">
        <f>SUM(C13:G13)</f>
        <v>2</v>
      </c>
      <c r="K13" s="112" t="s">
        <v>48</v>
      </c>
    </row>
    <row r="14" spans="1:26" ht="15.75" customHeight="1">
      <c r="A14" s="117"/>
      <c r="B14" s="111"/>
      <c r="C14" s="48">
        <v>12</v>
      </c>
      <c r="D14" s="50">
        <v>14</v>
      </c>
      <c r="E14" s="105"/>
      <c r="F14" s="50">
        <v>11</v>
      </c>
      <c r="G14" s="48">
        <v>20</v>
      </c>
      <c r="H14" s="53">
        <f>SUBTOTAL(9,C14:G14)</f>
        <v>57</v>
      </c>
      <c r="I14" s="55">
        <f>SUM(H14-I15)</f>
        <v>-32</v>
      </c>
      <c r="J14" s="111"/>
      <c r="K14" s="113"/>
    </row>
    <row r="15" spans="1:26" ht="16.5" customHeight="1">
      <c r="A15" s="118"/>
      <c r="B15" s="125"/>
      <c r="C15" s="70">
        <v>28</v>
      </c>
      <c r="D15" s="71">
        <v>25</v>
      </c>
      <c r="E15" s="106"/>
      <c r="F15" s="71">
        <v>24</v>
      </c>
      <c r="G15" s="70">
        <v>12</v>
      </c>
      <c r="H15" s="64"/>
      <c r="I15" s="65">
        <f>SUBTOTAL(9,C15:G15)</f>
        <v>89</v>
      </c>
      <c r="J15" s="125"/>
      <c r="K15" s="114"/>
    </row>
    <row r="16" spans="1:26" ht="15" customHeight="1">
      <c r="A16" s="119">
        <v>4</v>
      </c>
      <c r="B16" s="123" t="s">
        <v>37</v>
      </c>
      <c r="C16" s="66">
        <v>0</v>
      </c>
      <c r="D16" s="67">
        <v>0</v>
      </c>
      <c r="E16" s="67">
        <v>2</v>
      </c>
      <c r="F16" s="104"/>
      <c r="G16" s="66">
        <v>2</v>
      </c>
      <c r="H16" s="38"/>
      <c r="I16" s="40"/>
      <c r="J16" s="121">
        <f>SUM(C16:G16)</f>
        <v>4</v>
      </c>
      <c r="K16" s="112" t="s">
        <v>41</v>
      </c>
    </row>
    <row r="17" spans="1:11" ht="15.75" customHeight="1">
      <c r="A17" s="117"/>
      <c r="B17" s="111"/>
      <c r="C17" s="48">
        <v>22</v>
      </c>
      <c r="D17" s="50">
        <v>12</v>
      </c>
      <c r="E17" s="50">
        <v>24</v>
      </c>
      <c r="F17" s="105"/>
      <c r="G17" s="48">
        <v>14</v>
      </c>
      <c r="H17" s="53">
        <f>SUBTOTAL(9,C17:G17)</f>
        <v>72</v>
      </c>
      <c r="I17" s="55">
        <f>SUM(H17-I18)</f>
        <v>-4</v>
      </c>
      <c r="J17" s="111"/>
      <c r="K17" s="113"/>
    </row>
    <row r="18" spans="1:11" ht="16.5" customHeight="1">
      <c r="A18" s="118"/>
      <c r="B18" s="125"/>
      <c r="C18" s="70">
        <v>32</v>
      </c>
      <c r="D18" s="71">
        <v>26</v>
      </c>
      <c r="E18" s="71">
        <v>11</v>
      </c>
      <c r="F18" s="106"/>
      <c r="G18" s="70">
        <v>7</v>
      </c>
      <c r="H18" s="64"/>
      <c r="I18" s="65">
        <f>SUBTOTAL(9,C18:G18)</f>
        <v>76</v>
      </c>
      <c r="J18" s="125"/>
      <c r="K18" s="114"/>
    </row>
    <row r="19" spans="1:11" ht="15" customHeight="1">
      <c r="A19" s="119">
        <v>5</v>
      </c>
      <c r="B19" s="123" t="s">
        <v>34</v>
      </c>
      <c r="C19" s="35">
        <v>0</v>
      </c>
      <c r="D19" s="72">
        <v>0</v>
      </c>
      <c r="E19" s="72">
        <v>0</v>
      </c>
      <c r="F19" s="72">
        <v>0</v>
      </c>
      <c r="G19" s="104"/>
      <c r="H19" s="38"/>
      <c r="I19" s="40"/>
      <c r="J19" s="121">
        <f>SUM(C19:G19)</f>
        <v>0</v>
      </c>
      <c r="K19" s="112" t="s">
        <v>49</v>
      </c>
    </row>
    <row r="20" spans="1:11" ht="15" customHeight="1">
      <c r="A20" s="117"/>
      <c r="B20" s="111"/>
      <c r="C20" s="46">
        <v>7</v>
      </c>
      <c r="D20" s="73">
        <v>3</v>
      </c>
      <c r="E20" s="73">
        <v>12</v>
      </c>
      <c r="F20" s="73">
        <v>7</v>
      </c>
      <c r="G20" s="105"/>
      <c r="H20" s="53">
        <f>SUBTOTAL(9,C20:G20)</f>
        <v>29</v>
      </c>
      <c r="I20" s="55">
        <f>SUM(H20-I21)</f>
        <v>-52</v>
      </c>
      <c r="J20" s="111"/>
      <c r="K20" s="113"/>
    </row>
    <row r="21" spans="1:11" ht="15" customHeight="1" thickBot="1">
      <c r="A21" s="124"/>
      <c r="B21" s="122"/>
      <c r="C21" s="74">
        <v>22</v>
      </c>
      <c r="D21" s="75">
        <v>25</v>
      </c>
      <c r="E21" s="75">
        <v>20</v>
      </c>
      <c r="F21" s="75">
        <v>14</v>
      </c>
      <c r="G21" s="107"/>
      <c r="H21" s="76"/>
      <c r="I21" s="77">
        <f>SUBTOTAL(109,C21:G21)</f>
        <v>81</v>
      </c>
      <c r="J21" s="122"/>
      <c r="K21" s="120"/>
    </row>
    <row r="22" spans="1:11" ht="12.75" customHeight="1">
      <c r="G22" s="78" t="str">
        <f>IF(H22&lt;&gt;I22,"! Väravate vahe ei ole õige. Andmete sisestus pooleli või tulemused sisestatud valesti =&gt;&gt;"," ")</f>
        <v xml:space="preserve"> </v>
      </c>
      <c r="H22" s="79">
        <f>SUM(H7:H21)</f>
        <v>360</v>
      </c>
      <c r="I22" s="79">
        <f>I21+I9+I18+I15+I12</f>
        <v>360</v>
      </c>
    </row>
    <row r="23" spans="1:11" ht="12.75" customHeight="1"/>
    <row r="24" spans="1:11" ht="12.75" customHeight="1"/>
    <row r="25" spans="1:11" ht="12.75" customHeight="1"/>
    <row r="26" spans="1:11" ht="12.75" customHeight="1"/>
    <row r="27" spans="1:11" ht="12.75" customHeight="1"/>
    <row r="28" spans="1:11" ht="12.75" customHeight="1"/>
    <row r="29" spans="1:11" ht="12.75" customHeight="1"/>
    <row r="30" spans="1:11" ht="12.75" customHeight="1"/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6">
    <mergeCell ref="J10:J12"/>
    <mergeCell ref="J13:J15"/>
    <mergeCell ref="H6:I6"/>
    <mergeCell ref="J7:J9"/>
    <mergeCell ref="K7:K9"/>
    <mergeCell ref="K10:K12"/>
    <mergeCell ref="J16:J18"/>
    <mergeCell ref="K16:K18"/>
    <mergeCell ref="J19:J21"/>
    <mergeCell ref="K19:K21"/>
    <mergeCell ref="K13:K15"/>
    <mergeCell ref="B7:B9"/>
    <mergeCell ref="B10:B12"/>
    <mergeCell ref="B19:B21"/>
    <mergeCell ref="C7:C9"/>
    <mergeCell ref="A16:A18"/>
    <mergeCell ref="B16:B18"/>
    <mergeCell ref="A13:A15"/>
    <mergeCell ref="A7:A9"/>
    <mergeCell ref="A10:A12"/>
    <mergeCell ref="B13:B15"/>
    <mergeCell ref="D10:D12"/>
    <mergeCell ref="E13:E15"/>
    <mergeCell ref="F16:F18"/>
    <mergeCell ref="G19:G21"/>
    <mergeCell ref="A19:A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L8" sqref="L8"/>
    </sheetView>
  </sheetViews>
  <sheetFormatPr defaultColWidth="14.441406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2" t="str">
        <f>Ajakava!A1</f>
        <v>2017 EESTI KARIKAVÕISTLUSED KÄSIPALLIS</v>
      </c>
      <c r="B1" s="2"/>
      <c r="C1" s="4"/>
      <c r="D1" s="4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5.5" customHeight="1">
      <c r="A2" s="2" t="str">
        <f>Ajakava!A2</f>
        <v>NOORMEHED D2 KLASS</v>
      </c>
      <c r="B2" s="2"/>
      <c r="C2" s="11" t="str">
        <f>Ajakava!E2</f>
        <v>sündinud 2006 ja hiljem</v>
      </c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2" t="s">
        <v>73</v>
      </c>
      <c r="B3" s="2"/>
      <c r="C3" s="11"/>
      <c r="D3" s="2"/>
      <c r="E3" s="16" t="str">
        <f>Ajakava!E3</f>
        <v>13.10.-15.10.2017</v>
      </c>
      <c r="F3" s="18" t="str">
        <f>Ajakava!F3</f>
        <v>Haabneeme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2"/>
      <c r="B4" s="2"/>
      <c r="C4" s="11"/>
      <c r="D4" s="2"/>
      <c r="E4" s="16"/>
      <c r="F4" s="18" t="str">
        <f>Ajakava!F4</f>
        <v>Randvere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5.5" customHeight="1" thickBot="1">
      <c r="A6" s="19"/>
      <c r="B6" s="21" t="s">
        <v>10</v>
      </c>
      <c r="C6" s="23">
        <v>1</v>
      </c>
      <c r="D6" s="25">
        <v>2</v>
      </c>
      <c r="E6" s="25">
        <v>3</v>
      </c>
      <c r="F6" s="108" t="s">
        <v>15</v>
      </c>
      <c r="G6" s="109"/>
      <c r="H6" s="25" t="s">
        <v>17</v>
      </c>
      <c r="I6" s="29" t="s">
        <v>18</v>
      </c>
    </row>
    <row r="7" spans="1:26" ht="15.75" customHeight="1" thickTop="1">
      <c r="A7" s="116">
        <v>1</v>
      </c>
      <c r="B7" s="123" t="s">
        <v>23</v>
      </c>
      <c r="C7" s="126"/>
      <c r="D7" s="35">
        <v>0</v>
      </c>
      <c r="E7" s="35">
        <v>1</v>
      </c>
      <c r="F7" s="38"/>
      <c r="G7" s="40"/>
      <c r="H7" s="110">
        <f>SUM(C7:E7)</f>
        <v>1</v>
      </c>
      <c r="I7" s="115" t="s">
        <v>41</v>
      </c>
    </row>
    <row r="8" spans="1:26" ht="15.75" customHeight="1">
      <c r="A8" s="117"/>
      <c r="B8" s="111"/>
      <c r="C8" s="105"/>
      <c r="D8" s="46">
        <v>13</v>
      </c>
      <c r="E8" s="52">
        <v>19</v>
      </c>
      <c r="F8" s="53">
        <f>SUBTOTAL(9,C8:E8)</f>
        <v>32</v>
      </c>
      <c r="G8" s="55">
        <f>SUM(F8-G9)</f>
        <v>-7</v>
      </c>
      <c r="H8" s="111"/>
      <c r="I8" s="113"/>
    </row>
    <row r="9" spans="1:26" ht="16.5" customHeight="1">
      <c r="A9" s="118"/>
      <c r="B9" s="125"/>
      <c r="C9" s="106"/>
      <c r="D9" s="61">
        <v>20</v>
      </c>
      <c r="E9" s="63">
        <v>19</v>
      </c>
      <c r="F9" s="64"/>
      <c r="G9" s="65">
        <f>SUBTOTAL(9,C9:E9)</f>
        <v>39</v>
      </c>
      <c r="H9" s="111"/>
      <c r="I9" s="114"/>
    </row>
    <row r="10" spans="1:26" ht="15" customHeight="1">
      <c r="A10" s="119">
        <v>2</v>
      </c>
      <c r="B10" s="123" t="s">
        <v>39</v>
      </c>
      <c r="C10" s="66">
        <v>2</v>
      </c>
      <c r="D10" s="104"/>
      <c r="E10" s="66">
        <v>1</v>
      </c>
      <c r="F10" s="38"/>
      <c r="G10" s="40"/>
      <c r="H10" s="121">
        <f>SUM(C10:E10)</f>
        <v>3</v>
      </c>
      <c r="I10" s="112" t="s">
        <v>26</v>
      </c>
    </row>
    <row r="11" spans="1:26" ht="15.75" customHeight="1">
      <c r="A11" s="117"/>
      <c r="B11" s="111"/>
      <c r="C11" s="48">
        <v>20</v>
      </c>
      <c r="D11" s="105"/>
      <c r="E11" s="48">
        <v>18</v>
      </c>
      <c r="F11" s="53">
        <f>SUBTOTAL(9,C11:E11)</f>
        <v>38</v>
      </c>
      <c r="G11" s="55">
        <f>SUM(F11-G12)</f>
        <v>7</v>
      </c>
      <c r="H11" s="111"/>
      <c r="I11" s="113"/>
    </row>
    <row r="12" spans="1:26" ht="16.5" customHeight="1">
      <c r="A12" s="118"/>
      <c r="B12" s="125"/>
      <c r="C12" s="70">
        <v>13</v>
      </c>
      <c r="D12" s="106"/>
      <c r="E12" s="70">
        <v>18</v>
      </c>
      <c r="F12" s="64"/>
      <c r="G12" s="65">
        <f>SUBTOTAL(9,C12:E12)</f>
        <v>31</v>
      </c>
      <c r="H12" s="125"/>
      <c r="I12" s="114"/>
    </row>
    <row r="13" spans="1:26" ht="15" customHeight="1">
      <c r="A13" s="119">
        <v>3</v>
      </c>
      <c r="B13" s="123" t="s">
        <v>75</v>
      </c>
      <c r="C13" s="35">
        <v>1</v>
      </c>
      <c r="D13" s="72">
        <v>1</v>
      </c>
      <c r="E13" s="104"/>
      <c r="F13" s="38"/>
      <c r="G13" s="40"/>
      <c r="H13" s="121">
        <f>SUM(C13:E13)</f>
        <v>2</v>
      </c>
      <c r="I13" s="112" t="s">
        <v>25</v>
      </c>
    </row>
    <row r="14" spans="1:26" ht="15" customHeight="1">
      <c r="A14" s="117"/>
      <c r="B14" s="111"/>
      <c r="C14" s="46">
        <v>19</v>
      </c>
      <c r="D14" s="73">
        <v>18</v>
      </c>
      <c r="E14" s="105"/>
      <c r="F14" s="53">
        <f>SUBTOTAL(9,C14:E14)</f>
        <v>37</v>
      </c>
      <c r="G14" s="55">
        <f>SUM(F14-G15)</f>
        <v>0</v>
      </c>
      <c r="H14" s="111"/>
      <c r="I14" s="113"/>
    </row>
    <row r="15" spans="1:26" ht="15" customHeight="1" thickBot="1">
      <c r="A15" s="124"/>
      <c r="B15" s="122"/>
      <c r="C15" s="74">
        <v>19</v>
      </c>
      <c r="D15" s="75">
        <v>18</v>
      </c>
      <c r="E15" s="107"/>
      <c r="F15" s="76"/>
      <c r="G15" s="77">
        <f>SUBTOTAL(109,C15:E15)</f>
        <v>37</v>
      </c>
      <c r="H15" s="122"/>
      <c r="I15" s="120"/>
    </row>
    <row r="16" spans="1:26" ht="12.75" customHeight="1">
      <c r="E16" s="78" t="str">
        <f>IF(F16&lt;&gt;G16,"! Väravate vahe ei ole õige. Andmete sisestus pooleli või tulemused sisestatud valesti =&gt;&gt;"," ")</f>
        <v xml:space="preserve"> </v>
      </c>
      <c r="F16" s="79">
        <f>SUM(F7:F15)</f>
        <v>107</v>
      </c>
      <c r="G16" s="79">
        <f>G15+G9+G12</f>
        <v>107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">
    <mergeCell ref="A10:A12"/>
    <mergeCell ref="B10:B12"/>
    <mergeCell ref="A7:A9"/>
    <mergeCell ref="A13:A15"/>
    <mergeCell ref="I10:I12"/>
    <mergeCell ref="I13:I15"/>
    <mergeCell ref="H10:H12"/>
    <mergeCell ref="H13:H15"/>
    <mergeCell ref="H7:H9"/>
    <mergeCell ref="F6:G6"/>
    <mergeCell ref="B7:B9"/>
    <mergeCell ref="I7:I9"/>
    <mergeCell ref="B13:B15"/>
    <mergeCell ref="C7:C9"/>
    <mergeCell ref="D10:D12"/>
    <mergeCell ref="E13:E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3" sqref="E13:E15"/>
    </sheetView>
  </sheetViews>
  <sheetFormatPr defaultColWidth="14.441406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2" t="str">
        <f>Ajakava!A1</f>
        <v>2017 EESTI KARIKAVÕISTLUSED KÄSIPALLIS</v>
      </c>
      <c r="B1" s="2"/>
      <c r="C1" s="4"/>
      <c r="D1" s="4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5.5" customHeight="1">
      <c r="A2" s="2" t="str">
        <f>Ajakava!A2</f>
        <v>NOORMEHED D2 KLASS</v>
      </c>
      <c r="B2" s="2"/>
      <c r="C2" s="11" t="str">
        <f>Ajakava!E2</f>
        <v>sündinud 2006 ja hiljem</v>
      </c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2" t="s">
        <v>76</v>
      </c>
      <c r="B3" s="2"/>
      <c r="C3" s="11"/>
      <c r="D3" s="2"/>
      <c r="E3" s="16" t="str">
        <f>Ajakava!E3</f>
        <v>13.10.-15.10.2017</v>
      </c>
      <c r="F3" s="18" t="str">
        <f>Ajakava!F3</f>
        <v>Haabneeme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2"/>
      <c r="B4" s="2"/>
      <c r="C4" s="11"/>
      <c r="D4" s="2"/>
      <c r="E4" s="16"/>
      <c r="F4" s="18" t="str">
        <f>Ajakava!F4</f>
        <v>Randvere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5.5" customHeight="1" thickBot="1">
      <c r="A6" s="19"/>
      <c r="B6" s="21" t="s">
        <v>10</v>
      </c>
      <c r="C6" s="23">
        <v>1</v>
      </c>
      <c r="D6" s="25">
        <v>2</v>
      </c>
      <c r="E6" s="25">
        <v>3</v>
      </c>
      <c r="F6" s="108" t="s">
        <v>15</v>
      </c>
      <c r="G6" s="109"/>
      <c r="H6" s="25" t="s">
        <v>17</v>
      </c>
      <c r="I6" s="29" t="s">
        <v>18</v>
      </c>
    </row>
    <row r="7" spans="1:26" ht="15.75" customHeight="1" thickTop="1">
      <c r="A7" s="116">
        <v>1</v>
      </c>
      <c r="B7" s="123" t="s">
        <v>19</v>
      </c>
      <c r="C7" s="126"/>
      <c r="D7" s="35">
        <v>1</v>
      </c>
      <c r="E7" s="35">
        <v>2</v>
      </c>
      <c r="F7" s="38"/>
      <c r="G7" s="40"/>
      <c r="H7" s="110">
        <f>SUM(C7:E7)</f>
        <v>3</v>
      </c>
      <c r="I7" s="115" t="s">
        <v>49</v>
      </c>
    </row>
    <row r="8" spans="1:26" ht="15.75" customHeight="1">
      <c r="A8" s="117"/>
      <c r="B8" s="111"/>
      <c r="C8" s="105"/>
      <c r="D8" s="46">
        <v>18</v>
      </c>
      <c r="E8" s="52">
        <v>24</v>
      </c>
      <c r="F8" s="53">
        <f>SUBTOTAL(9,C8:E8)</f>
        <v>42</v>
      </c>
      <c r="G8" s="55">
        <f>SUM(F8-G9)</f>
        <v>10</v>
      </c>
      <c r="H8" s="111"/>
      <c r="I8" s="113"/>
    </row>
    <row r="9" spans="1:26" ht="16.5" customHeight="1">
      <c r="A9" s="118"/>
      <c r="B9" s="125"/>
      <c r="C9" s="106"/>
      <c r="D9" s="61">
        <v>18</v>
      </c>
      <c r="E9" s="63">
        <v>14</v>
      </c>
      <c r="F9" s="64"/>
      <c r="G9" s="65">
        <f>SUBTOTAL(9,C9:E9)</f>
        <v>32</v>
      </c>
      <c r="H9" s="111"/>
      <c r="I9" s="114"/>
    </row>
    <row r="10" spans="1:26" ht="15" customHeight="1">
      <c r="A10" s="119">
        <v>2</v>
      </c>
      <c r="B10" s="123" t="s">
        <v>38</v>
      </c>
      <c r="C10" s="66">
        <v>1</v>
      </c>
      <c r="D10" s="104"/>
      <c r="E10" s="66">
        <v>2</v>
      </c>
      <c r="F10" s="38"/>
      <c r="G10" s="40"/>
      <c r="H10" s="121">
        <f>SUM(C10:E10)</f>
        <v>3</v>
      </c>
      <c r="I10" s="112" t="s">
        <v>48</v>
      </c>
    </row>
    <row r="11" spans="1:26" ht="15.75" customHeight="1">
      <c r="A11" s="117"/>
      <c r="B11" s="111"/>
      <c r="C11" s="48">
        <v>18</v>
      </c>
      <c r="D11" s="105"/>
      <c r="E11" s="48">
        <v>24</v>
      </c>
      <c r="F11" s="53">
        <f>SUBTOTAL(9,C11:E11)</f>
        <v>42</v>
      </c>
      <c r="G11" s="55">
        <f>SUM(F11-G12)</f>
        <v>15</v>
      </c>
      <c r="H11" s="111"/>
      <c r="I11" s="113"/>
    </row>
    <row r="12" spans="1:26" ht="16.5" customHeight="1">
      <c r="A12" s="118"/>
      <c r="B12" s="125"/>
      <c r="C12" s="70">
        <v>18</v>
      </c>
      <c r="D12" s="106"/>
      <c r="E12" s="70">
        <v>9</v>
      </c>
      <c r="F12" s="64"/>
      <c r="G12" s="65">
        <f>SUBTOTAL(9,C12:E12)</f>
        <v>27</v>
      </c>
      <c r="H12" s="125"/>
      <c r="I12" s="114"/>
    </row>
    <row r="13" spans="1:26" ht="15" customHeight="1">
      <c r="A13" s="119">
        <v>3</v>
      </c>
      <c r="B13" s="123" t="s">
        <v>21</v>
      </c>
      <c r="C13" s="35">
        <v>0</v>
      </c>
      <c r="D13" s="72">
        <v>0</v>
      </c>
      <c r="E13" s="104"/>
      <c r="F13" s="38"/>
      <c r="G13" s="40"/>
      <c r="H13" s="121">
        <f>SUM(C13:E13)</f>
        <v>0</v>
      </c>
      <c r="I13" s="112" t="s">
        <v>78</v>
      </c>
    </row>
    <row r="14" spans="1:26" ht="15" customHeight="1">
      <c r="A14" s="117"/>
      <c r="B14" s="111"/>
      <c r="C14" s="46">
        <v>14</v>
      </c>
      <c r="D14" s="73">
        <v>9</v>
      </c>
      <c r="E14" s="105"/>
      <c r="F14" s="53">
        <f>SUBTOTAL(9,C14:E14)</f>
        <v>23</v>
      </c>
      <c r="G14" s="55">
        <f>SUM(F14-G15)</f>
        <v>-25</v>
      </c>
      <c r="H14" s="111"/>
      <c r="I14" s="113"/>
    </row>
    <row r="15" spans="1:26" ht="15" customHeight="1" thickBot="1">
      <c r="A15" s="124"/>
      <c r="B15" s="122"/>
      <c r="C15" s="74">
        <v>24</v>
      </c>
      <c r="D15" s="75">
        <v>24</v>
      </c>
      <c r="E15" s="107"/>
      <c r="F15" s="76"/>
      <c r="G15" s="77">
        <f>SUBTOTAL(109,C15:E15)</f>
        <v>48</v>
      </c>
      <c r="H15" s="122"/>
      <c r="I15" s="120"/>
    </row>
    <row r="16" spans="1:26" ht="12.75" customHeight="1">
      <c r="E16" s="78" t="str">
        <f>IF(F16&lt;&gt;G16,"! Väravate vahe ei ole õige. Andmete sisestus pooleli või tulemused sisestatud valesti =&gt;&gt;"," ")</f>
        <v xml:space="preserve"> </v>
      </c>
      <c r="F16" s="79">
        <f>SUM(F7:F15)</f>
        <v>107</v>
      </c>
      <c r="G16" s="79">
        <f>G15+G9+G12</f>
        <v>107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">
    <mergeCell ref="A10:A12"/>
    <mergeCell ref="B10:B12"/>
    <mergeCell ref="A7:A9"/>
    <mergeCell ref="A13:A15"/>
    <mergeCell ref="I10:I12"/>
    <mergeCell ref="I13:I15"/>
    <mergeCell ref="H10:H12"/>
    <mergeCell ref="H13:H15"/>
    <mergeCell ref="H7:H9"/>
    <mergeCell ref="F6:G6"/>
    <mergeCell ref="B7:B9"/>
    <mergeCell ref="I7:I9"/>
    <mergeCell ref="B13:B15"/>
    <mergeCell ref="C7:C9"/>
    <mergeCell ref="D10:D12"/>
    <mergeCell ref="E13:E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3" sqref="E13:E15"/>
    </sheetView>
  </sheetViews>
  <sheetFormatPr defaultColWidth="14.441406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2" t="str">
        <f>Ajakava!A1</f>
        <v>2017 EESTI KARIKAVÕISTLUSED KÄSIPALLIS</v>
      </c>
      <c r="B1" s="2"/>
      <c r="C1" s="4"/>
      <c r="D1" s="4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5.5" customHeight="1">
      <c r="A2" s="2" t="str">
        <f>Ajakava!A2</f>
        <v>NOORMEHED D2 KLASS</v>
      </c>
      <c r="B2" s="2"/>
      <c r="C2" s="11" t="str">
        <f>Ajakava!E2</f>
        <v>sündinud 2006 ja hiljem</v>
      </c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2" t="s">
        <v>77</v>
      </c>
      <c r="B3" s="2"/>
      <c r="C3" s="11"/>
      <c r="D3" s="2"/>
      <c r="E3" s="16" t="str">
        <f>Ajakava!E3</f>
        <v>13.10.-15.10.2017</v>
      </c>
      <c r="F3" s="18" t="str">
        <f>Ajakava!F3</f>
        <v>Haabneeme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2"/>
      <c r="B4" s="2"/>
      <c r="C4" s="11"/>
      <c r="D4" s="2"/>
      <c r="E4" s="16"/>
      <c r="F4" s="18" t="str">
        <f>Ajakava!F4</f>
        <v>Randvere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5.5" customHeight="1" thickBot="1">
      <c r="A6" s="19"/>
      <c r="B6" s="21" t="s">
        <v>10</v>
      </c>
      <c r="C6" s="23">
        <v>1</v>
      </c>
      <c r="D6" s="25">
        <v>2</v>
      </c>
      <c r="E6" s="25">
        <v>3</v>
      </c>
      <c r="F6" s="108" t="s">
        <v>15</v>
      </c>
      <c r="G6" s="109"/>
      <c r="H6" s="25" t="s">
        <v>17</v>
      </c>
      <c r="I6" s="29" t="s">
        <v>18</v>
      </c>
    </row>
    <row r="7" spans="1:26" ht="15.75" customHeight="1" thickTop="1">
      <c r="A7" s="116">
        <v>1</v>
      </c>
      <c r="B7" s="123" t="s">
        <v>29</v>
      </c>
      <c r="C7" s="126"/>
      <c r="D7" s="35">
        <v>0</v>
      </c>
      <c r="E7" s="35">
        <v>2</v>
      </c>
      <c r="F7" s="38"/>
      <c r="G7" s="40"/>
      <c r="H7" s="110">
        <f>SUM(C7:E7)</f>
        <v>2</v>
      </c>
      <c r="I7" s="115" t="s">
        <v>79</v>
      </c>
    </row>
    <row r="8" spans="1:26" ht="15.75" customHeight="1">
      <c r="A8" s="117"/>
      <c r="B8" s="111"/>
      <c r="C8" s="105"/>
      <c r="D8" s="46">
        <v>12</v>
      </c>
      <c r="E8" s="52">
        <v>20</v>
      </c>
      <c r="F8" s="53">
        <f>SUBTOTAL(9,C8:E8)</f>
        <v>32</v>
      </c>
      <c r="G8" s="55">
        <f>SUM(F8-G9)</f>
        <v>-11</v>
      </c>
      <c r="H8" s="111"/>
      <c r="I8" s="113"/>
    </row>
    <row r="9" spans="1:26" ht="16.5" customHeight="1">
      <c r="A9" s="118"/>
      <c r="B9" s="125"/>
      <c r="C9" s="106"/>
      <c r="D9" s="61">
        <v>27</v>
      </c>
      <c r="E9" s="63">
        <v>16</v>
      </c>
      <c r="F9" s="64"/>
      <c r="G9" s="65">
        <f>SUBTOTAL(9,C9:E9)</f>
        <v>43</v>
      </c>
      <c r="H9" s="111"/>
      <c r="I9" s="114"/>
    </row>
    <row r="10" spans="1:26" ht="15" customHeight="1">
      <c r="A10" s="119">
        <v>2</v>
      </c>
      <c r="B10" s="123" t="s">
        <v>28</v>
      </c>
      <c r="C10" s="66">
        <v>2</v>
      </c>
      <c r="D10" s="104"/>
      <c r="E10" s="66">
        <v>2</v>
      </c>
      <c r="F10" s="38"/>
      <c r="G10" s="40"/>
      <c r="H10" s="121">
        <f>SUM(C10:E10)</f>
        <v>4</v>
      </c>
      <c r="I10" s="112" t="s">
        <v>80</v>
      </c>
    </row>
    <row r="11" spans="1:26" ht="15.75" customHeight="1">
      <c r="A11" s="117"/>
      <c r="B11" s="111"/>
      <c r="C11" s="48">
        <v>27</v>
      </c>
      <c r="D11" s="105"/>
      <c r="E11" s="48">
        <v>22</v>
      </c>
      <c r="F11" s="53">
        <f>SUBTOTAL(9,C11:E11)</f>
        <v>49</v>
      </c>
      <c r="G11" s="55">
        <f>SUM(F11-G12)</f>
        <v>22</v>
      </c>
      <c r="H11" s="111"/>
      <c r="I11" s="113"/>
    </row>
    <row r="12" spans="1:26" ht="16.5" customHeight="1">
      <c r="A12" s="118"/>
      <c r="B12" s="125"/>
      <c r="C12" s="70">
        <v>12</v>
      </c>
      <c r="D12" s="106"/>
      <c r="E12" s="70">
        <v>15</v>
      </c>
      <c r="F12" s="64"/>
      <c r="G12" s="65">
        <f>SUBTOTAL(9,C12:E12)</f>
        <v>27</v>
      </c>
      <c r="H12" s="125"/>
      <c r="I12" s="114"/>
    </row>
    <row r="13" spans="1:26" ht="15" customHeight="1">
      <c r="A13" s="119">
        <v>3</v>
      </c>
      <c r="B13" s="123" t="s">
        <v>37</v>
      </c>
      <c r="C13" s="35">
        <v>0</v>
      </c>
      <c r="D13" s="72">
        <v>0</v>
      </c>
      <c r="E13" s="104"/>
      <c r="F13" s="38"/>
      <c r="G13" s="40"/>
      <c r="H13" s="121">
        <f>SUM(C13:E13)</f>
        <v>0</v>
      </c>
      <c r="I13" s="112" t="s">
        <v>81</v>
      </c>
    </row>
    <row r="14" spans="1:26" ht="15" customHeight="1">
      <c r="A14" s="117"/>
      <c r="B14" s="111"/>
      <c r="C14" s="46">
        <v>16</v>
      </c>
      <c r="D14" s="73">
        <v>15</v>
      </c>
      <c r="E14" s="105"/>
      <c r="F14" s="53">
        <f>SUBTOTAL(9,C14:E14)</f>
        <v>31</v>
      </c>
      <c r="G14" s="55">
        <f>SUM(F14-G15)</f>
        <v>-11</v>
      </c>
      <c r="H14" s="111"/>
      <c r="I14" s="113"/>
    </row>
    <row r="15" spans="1:26" ht="15" customHeight="1" thickBot="1">
      <c r="A15" s="124"/>
      <c r="B15" s="122"/>
      <c r="C15" s="74">
        <v>20</v>
      </c>
      <c r="D15" s="75">
        <v>22</v>
      </c>
      <c r="E15" s="107"/>
      <c r="F15" s="76"/>
      <c r="G15" s="77">
        <f>SUBTOTAL(109,C15:E15)</f>
        <v>42</v>
      </c>
      <c r="H15" s="122"/>
      <c r="I15" s="120"/>
    </row>
    <row r="16" spans="1:26" ht="12.75" customHeight="1">
      <c r="E16" s="78" t="str">
        <f>IF(F16&lt;&gt;G16,"! Väravate vahe ei ole õige. Andmete sisestus pooleli või tulemused sisestatud valesti =&gt;&gt;"," ")</f>
        <v xml:space="preserve"> </v>
      </c>
      <c r="F16" s="79">
        <f>SUM(F7:F15)</f>
        <v>112</v>
      </c>
      <c r="G16" s="79">
        <f>G15+G9+G12</f>
        <v>112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">
    <mergeCell ref="A10:A12"/>
    <mergeCell ref="B10:B12"/>
    <mergeCell ref="A7:A9"/>
    <mergeCell ref="A13:A15"/>
    <mergeCell ref="I10:I12"/>
    <mergeCell ref="I13:I15"/>
    <mergeCell ref="H10:H12"/>
    <mergeCell ref="H13:H15"/>
    <mergeCell ref="H7:H9"/>
    <mergeCell ref="F6:G6"/>
    <mergeCell ref="B7:B9"/>
    <mergeCell ref="I7:I9"/>
    <mergeCell ref="B13:B15"/>
    <mergeCell ref="C7:C9"/>
    <mergeCell ref="D10:D12"/>
    <mergeCell ref="E13:E1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K20" sqref="K20"/>
    </sheetView>
  </sheetViews>
  <sheetFormatPr defaultColWidth="14.441406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2" t="str">
        <f>Ajakava!A1</f>
        <v>2017 EESTI KARIKAVÕISTLUSED KÄSIPALLIS</v>
      </c>
      <c r="B1" s="2"/>
      <c r="C1" s="4"/>
      <c r="D1" s="4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5.5" customHeight="1">
      <c r="A2" s="2" t="str">
        <f>Ajakava!A2</f>
        <v>NOORMEHED D2 KLASS</v>
      </c>
      <c r="B2" s="2"/>
      <c r="C2" s="11" t="str">
        <f>Ajakava!E2</f>
        <v>sündinud 2006 ja hiljem</v>
      </c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2" t="s">
        <v>82</v>
      </c>
      <c r="B3" s="2"/>
      <c r="C3" s="11"/>
      <c r="D3" s="2"/>
      <c r="E3" s="16" t="str">
        <f>Ajakava!E3</f>
        <v>13.10.-15.10.2017</v>
      </c>
      <c r="F3" s="18" t="str">
        <f>Ajakava!F3</f>
        <v>Haabneeme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2"/>
      <c r="B4" s="2"/>
      <c r="C4" s="11"/>
      <c r="D4" s="2"/>
      <c r="E4" s="16"/>
      <c r="F4" s="18" t="str">
        <f>Ajakava!F4</f>
        <v>Randvere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5.5" customHeight="1" thickBot="1">
      <c r="A6" s="19"/>
      <c r="B6" s="21" t="s">
        <v>10</v>
      </c>
      <c r="C6" s="23">
        <v>1</v>
      </c>
      <c r="D6" s="25">
        <v>2</v>
      </c>
      <c r="E6" s="25">
        <v>3</v>
      </c>
      <c r="F6" s="108" t="s">
        <v>15</v>
      </c>
      <c r="G6" s="109"/>
      <c r="H6" s="25" t="s">
        <v>17</v>
      </c>
      <c r="I6" s="29" t="s">
        <v>18</v>
      </c>
    </row>
    <row r="7" spans="1:26" ht="15.75" customHeight="1" thickTop="1">
      <c r="A7" s="116">
        <v>1</v>
      </c>
      <c r="B7" s="123" t="s">
        <v>22</v>
      </c>
      <c r="C7" s="126"/>
      <c r="D7" s="35">
        <v>0</v>
      </c>
      <c r="E7" s="35">
        <v>2</v>
      </c>
      <c r="F7" s="38"/>
      <c r="G7" s="40"/>
      <c r="H7" s="110">
        <f>SUM(C7:E7)</f>
        <v>2</v>
      </c>
      <c r="I7" s="115" t="s">
        <v>83</v>
      </c>
    </row>
    <row r="8" spans="1:26" ht="15.75" customHeight="1">
      <c r="A8" s="117"/>
      <c r="B8" s="111"/>
      <c r="C8" s="105"/>
      <c r="D8" s="46">
        <v>20</v>
      </c>
      <c r="E8" s="52">
        <v>20</v>
      </c>
      <c r="F8" s="53">
        <f>SUBTOTAL(9,C8:E8)</f>
        <v>40</v>
      </c>
      <c r="G8" s="55">
        <f>SUM(F8-G9)</f>
        <v>1</v>
      </c>
      <c r="H8" s="111"/>
      <c r="I8" s="113"/>
    </row>
    <row r="9" spans="1:26" ht="16.5" customHeight="1">
      <c r="A9" s="118"/>
      <c r="B9" s="125"/>
      <c r="C9" s="106"/>
      <c r="D9" s="61">
        <v>22</v>
      </c>
      <c r="E9" s="63">
        <v>17</v>
      </c>
      <c r="F9" s="64"/>
      <c r="G9" s="65">
        <f>SUBTOTAL(9,C9:E9)</f>
        <v>39</v>
      </c>
      <c r="H9" s="111"/>
      <c r="I9" s="114"/>
    </row>
    <row r="10" spans="1:26" ht="15" customHeight="1">
      <c r="A10" s="119">
        <v>2</v>
      </c>
      <c r="B10" s="123" t="s">
        <v>31</v>
      </c>
      <c r="C10" s="66">
        <v>2</v>
      </c>
      <c r="D10" s="104"/>
      <c r="E10" s="66">
        <v>0</v>
      </c>
      <c r="F10" s="38"/>
      <c r="G10" s="40"/>
      <c r="H10" s="121">
        <f>SUM(C10:E10)</f>
        <v>2</v>
      </c>
      <c r="I10" s="112" t="s">
        <v>84</v>
      </c>
    </row>
    <row r="11" spans="1:26" ht="15.75" customHeight="1">
      <c r="A11" s="117"/>
      <c r="B11" s="111"/>
      <c r="C11" s="48">
        <v>22</v>
      </c>
      <c r="D11" s="105"/>
      <c r="E11" s="48">
        <v>19</v>
      </c>
      <c r="F11" s="53">
        <f>SUBTOTAL(9,C11:E11)</f>
        <v>41</v>
      </c>
      <c r="G11" s="55">
        <f>SUM(F11-G12)</f>
        <v>-3</v>
      </c>
      <c r="H11" s="111"/>
      <c r="I11" s="113"/>
    </row>
    <row r="12" spans="1:26" ht="16.5" customHeight="1">
      <c r="A12" s="118"/>
      <c r="B12" s="125"/>
      <c r="C12" s="70">
        <v>20</v>
      </c>
      <c r="D12" s="106"/>
      <c r="E12" s="70">
        <v>24</v>
      </c>
      <c r="F12" s="64"/>
      <c r="G12" s="65">
        <f>SUBTOTAL(9,C12:E12)</f>
        <v>44</v>
      </c>
      <c r="H12" s="125"/>
      <c r="I12" s="114"/>
    </row>
    <row r="13" spans="1:26" ht="15" customHeight="1">
      <c r="A13" s="119">
        <v>3</v>
      </c>
      <c r="B13" s="123" t="s">
        <v>35</v>
      </c>
      <c r="C13" s="35">
        <v>0</v>
      </c>
      <c r="D13" s="72">
        <v>2</v>
      </c>
      <c r="E13" s="104"/>
      <c r="F13" s="38"/>
      <c r="G13" s="40"/>
      <c r="H13" s="121">
        <f>SUM(C13:E13)</f>
        <v>2</v>
      </c>
      <c r="I13" s="112" t="s">
        <v>85</v>
      </c>
    </row>
    <row r="14" spans="1:26" ht="15" customHeight="1">
      <c r="A14" s="117"/>
      <c r="B14" s="111"/>
      <c r="C14" s="46">
        <v>17</v>
      </c>
      <c r="D14" s="73">
        <v>24</v>
      </c>
      <c r="E14" s="105"/>
      <c r="F14" s="53">
        <f>SUBTOTAL(9,C14:E14)</f>
        <v>41</v>
      </c>
      <c r="G14" s="55">
        <f>SUM(F14-G15)</f>
        <v>2</v>
      </c>
      <c r="H14" s="111"/>
      <c r="I14" s="113"/>
    </row>
    <row r="15" spans="1:26" ht="15" customHeight="1" thickBot="1">
      <c r="A15" s="124"/>
      <c r="B15" s="122"/>
      <c r="C15" s="74">
        <v>20</v>
      </c>
      <c r="D15" s="75">
        <v>19</v>
      </c>
      <c r="E15" s="107"/>
      <c r="F15" s="76"/>
      <c r="G15" s="77">
        <f>SUBTOTAL(109,C15:E15)</f>
        <v>39</v>
      </c>
      <c r="H15" s="122"/>
      <c r="I15" s="120"/>
    </row>
    <row r="16" spans="1:26" ht="12.75" customHeight="1">
      <c r="E16" s="78" t="str">
        <f>IF(F16&lt;&gt;G16,"! Väravate vahe ei ole õige. Andmete sisestus pooleli või tulemused sisestatud valesti =&gt;&gt;"," ")</f>
        <v xml:space="preserve"> </v>
      </c>
      <c r="F16" s="79">
        <f>SUM(F7:F15)</f>
        <v>122</v>
      </c>
      <c r="G16" s="79">
        <f>G15+G9+G12</f>
        <v>122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">
    <mergeCell ref="H13:H15"/>
    <mergeCell ref="I13:I15"/>
    <mergeCell ref="A13:A15"/>
    <mergeCell ref="B13:B15"/>
    <mergeCell ref="H7:H9"/>
    <mergeCell ref="I7:I9"/>
    <mergeCell ref="A10:A12"/>
    <mergeCell ref="B10:B12"/>
    <mergeCell ref="I10:I12"/>
    <mergeCell ref="H10:H12"/>
    <mergeCell ref="F6:G6"/>
    <mergeCell ref="C7:C9"/>
    <mergeCell ref="D10:D12"/>
    <mergeCell ref="E13:E15"/>
    <mergeCell ref="A7:A9"/>
    <mergeCell ref="B7:B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3" sqref="E13:E15"/>
    </sheetView>
  </sheetViews>
  <sheetFormatPr defaultColWidth="14.441406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2" t="str">
        <f>Ajakava!A1</f>
        <v>2017 EESTI KARIKAVÕISTLUSED KÄSIPALLIS</v>
      </c>
      <c r="B1" s="2"/>
      <c r="C1" s="4"/>
      <c r="D1" s="4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5.5" customHeight="1">
      <c r="A2" s="2" t="str">
        <f>Ajakava!A2</f>
        <v>NOORMEHED D2 KLASS</v>
      </c>
      <c r="B2" s="2"/>
      <c r="C2" s="11" t="str">
        <f>Ajakava!E2</f>
        <v>sündinud 2006 ja hiljem</v>
      </c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2" t="s">
        <v>86</v>
      </c>
      <c r="B3" s="2"/>
      <c r="C3" s="11"/>
      <c r="D3" s="2"/>
      <c r="E3" s="16" t="str">
        <f>Ajakava!E3</f>
        <v>13.10.-15.10.2017</v>
      </c>
      <c r="F3" s="18" t="str">
        <f>Ajakava!F3</f>
        <v>Haabneeme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2"/>
      <c r="B4" s="2"/>
      <c r="C4" s="11"/>
      <c r="D4" s="2"/>
      <c r="E4" s="16"/>
      <c r="F4" s="18" t="str">
        <f>Ajakava!F4</f>
        <v>Randvere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5.5" customHeight="1" thickBot="1">
      <c r="A6" s="19"/>
      <c r="B6" s="21" t="s">
        <v>10</v>
      </c>
      <c r="C6" s="23">
        <v>1</v>
      </c>
      <c r="D6" s="25">
        <v>2</v>
      </c>
      <c r="E6" s="25">
        <v>3</v>
      </c>
      <c r="F6" s="108" t="s">
        <v>15</v>
      </c>
      <c r="G6" s="109"/>
      <c r="H6" s="25" t="s">
        <v>17</v>
      </c>
      <c r="I6" s="29" t="s">
        <v>18</v>
      </c>
    </row>
    <row r="7" spans="1:26" ht="15.75" customHeight="1" thickTop="1">
      <c r="A7" s="116">
        <v>1</v>
      </c>
      <c r="B7" s="123" t="s">
        <v>30</v>
      </c>
      <c r="C7" s="126"/>
      <c r="D7" s="35">
        <v>0</v>
      </c>
      <c r="E7" s="35">
        <v>0</v>
      </c>
      <c r="F7" s="38"/>
      <c r="G7" s="40"/>
      <c r="H7" s="110">
        <f>SUM(C7:E7)</f>
        <v>0</v>
      </c>
      <c r="I7" s="115" t="s">
        <v>87</v>
      </c>
    </row>
    <row r="8" spans="1:26" ht="15.75" customHeight="1">
      <c r="A8" s="117"/>
      <c r="B8" s="111"/>
      <c r="C8" s="105"/>
      <c r="D8" s="46">
        <v>7</v>
      </c>
      <c r="E8" s="52">
        <v>7</v>
      </c>
      <c r="F8" s="53">
        <f>SUBTOTAL(9,C8:E8)</f>
        <v>14</v>
      </c>
      <c r="G8" s="55">
        <f>SUM(F8-G9)</f>
        <v>-14</v>
      </c>
      <c r="H8" s="111"/>
      <c r="I8" s="113"/>
    </row>
    <row r="9" spans="1:26" ht="16.5" customHeight="1">
      <c r="A9" s="118"/>
      <c r="B9" s="125"/>
      <c r="C9" s="106"/>
      <c r="D9" s="61">
        <v>13</v>
      </c>
      <c r="E9" s="63">
        <v>15</v>
      </c>
      <c r="F9" s="64"/>
      <c r="G9" s="65">
        <f>SUBTOTAL(9,C9:E9)</f>
        <v>28</v>
      </c>
      <c r="H9" s="111"/>
      <c r="I9" s="114"/>
    </row>
    <row r="10" spans="1:26" ht="15" customHeight="1">
      <c r="A10" s="119">
        <v>2</v>
      </c>
      <c r="B10" s="123" t="s">
        <v>36</v>
      </c>
      <c r="C10" s="66">
        <v>2</v>
      </c>
      <c r="D10" s="104"/>
      <c r="E10" s="66">
        <v>2</v>
      </c>
      <c r="F10" s="38"/>
      <c r="G10" s="40"/>
      <c r="H10" s="121">
        <f>SUM(C10:E10)</f>
        <v>4</v>
      </c>
      <c r="I10" s="112" t="s">
        <v>88</v>
      </c>
    </row>
    <row r="11" spans="1:26" ht="15.75" customHeight="1">
      <c r="A11" s="117"/>
      <c r="B11" s="111"/>
      <c r="C11" s="48">
        <v>13</v>
      </c>
      <c r="D11" s="105"/>
      <c r="E11" s="48">
        <v>20</v>
      </c>
      <c r="F11" s="53">
        <f>SUBTOTAL(9,C11:E11)</f>
        <v>33</v>
      </c>
      <c r="G11" s="55">
        <f>SUM(F11-G12)</f>
        <v>11</v>
      </c>
      <c r="H11" s="111"/>
      <c r="I11" s="113"/>
    </row>
    <row r="12" spans="1:26" ht="16.5" customHeight="1">
      <c r="A12" s="118"/>
      <c r="B12" s="125"/>
      <c r="C12" s="70">
        <v>7</v>
      </c>
      <c r="D12" s="106"/>
      <c r="E12" s="70">
        <v>15</v>
      </c>
      <c r="F12" s="64"/>
      <c r="G12" s="65">
        <f>SUBTOTAL(9,C12:E12)</f>
        <v>22</v>
      </c>
      <c r="H12" s="125"/>
      <c r="I12" s="114"/>
    </row>
    <row r="13" spans="1:26" ht="15" customHeight="1">
      <c r="A13" s="119">
        <v>3</v>
      </c>
      <c r="B13" s="123" t="s">
        <v>34</v>
      </c>
      <c r="C13" s="35">
        <v>2</v>
      </c>
      <c r="D13" s="72">
        <v>0</v>
      </c>
      <c r="E13" s="104"/>
      <c r="F13" s="38"/>
      <c r="G13" s="40"/>
      <c r="H13" s="121">
        <f>SUM(C13:E13)</f>
        <v>2</v>
      </c>
      <c r="I13" s="112" t="s">
        <v>89</v>
      </c>
    </row>
    <row r="14" spans="1:26" ht="15" customHeight="1">
      <c r="A14" s="117"/>
      <c r="B14" s="111"/>
      <c r="C14" s="46">
        <v>15</v>
      </c>
      <c r="D14" s="73">
        <v>15</v>
      </c>
      <c r="E14" s="105"/>
      <c r="F14" s="53">
        <f>SUBTOTAL(9,C14:E14)</f>
        <v>30</v>
      </c>
      <c r="G14" s="55">
        <f>SUM(F14-G15)</f>
        <v>3</v>
      </c>
      <c r="H14" s="111"/>
      <c r="I14" s="113"/>
    </row>
    <row r="15" spans="1:26" ht="15" customHeight="1" thickBot="1">
      <c r="A15" s="124"/>
      <c r="B15" s="122"/>
      <c r="C15" s="74">
        <v>7</v>
      </c>
      <c r="D15" s="75">
        <v>20</v>
      </c>
      <c r="E15" s="107"/>
      <c r="F15" s="76"/>
      <c r="G15" s="77">
        <f>SUBTOTAL(109,C15:E15)</f>
        <v>27</v>
      </c>
      <c r="H15" s="122"/>
      <c r="I15" s="120"/>
    </row>
    <row r="16" spans="1:26" ht="12.75" customHeight="1">
      <c r="E16" s="78" t="str">
        <f>IF(F16&lt;&gt;G16,"! Väravate vahe ei ole õige. Andmete sisestus pooleli või tulemused sisestatud valesti =&gt;&gt;"," ")</f>
        <v xml:space="preserve"> </v>
      </c>
      <c r="F16" s="79">
        <f>SUM(F7:F15)</f>
        <v>77</v>
      </c>
      <c r="G16" s="79">
        <f>G15+G9+G12</f>
        <v>77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">
    <mergeCell ref="H13:H15"/>
    <mergeCell ref="I13:I15"/>
    <mergeCell ref="A13:A15"/>
    <mergeCell ref="B13:B15"/>
    <mergeCell ref="H7:H9"/>
    <mergeCell ref="I7:I9"/>
    <mergeCell ref="A10:A12"/>
    <mergeCell ref="B10:B12"/>
    <mergeCell ref="I10:I12"/>
    <mergeCell ref="H10:H12"/>
    <mergeCell ref="F6:G6"/>
    <mergeCell ref="C7:C9"/>
    <mergeCell ref="D10:D12"/>
    <mergeCell ref="E13:E15"/>
    <mergeCell ref="A7:A9"/>
    <mergeCell ref="B7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Ajakava</vt:lpstr>
      <vt:lpstr>Tabel_A</vt:lpstr>
      <vt:lpstr>Tabel_B</vt:lpstr>
      <vt:lpstr>Tabel_C</vt:lpstr>
      <vt:lpstr>Tabel_1-3</vt:lpstr>
      <vt:lpstr>Tabel_4-6</vt:lpstr>
      <vt:lpstr>Tabel_7-9</vt:lpstr>
      <vt:lpstr>Tabel_10-12</vt:lpstr>
      <vt:lpstr>Tabel_13-15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 Orasson</dc:creator>
  <cp:lastModifiedBy>Pirje</cp:lastModifiedBy>
  <cp:lastPrinted>2017-10-16T14:12:41Z</cp:lastPrinted>
  <dcterms:created xsi:type="dcterms:W3CDTF">2017-10-16T09:22:10Z</dcterms:created>
  <dcterms:modified xsi:type="dcterms:W3CDTF">2017-10-16T14:12:43Z</dcterms:modified>
</cp:coreProperties>
</file>