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f476dcff58b25e4/Dokumendid/KÄSIPALLILIIT/2021-2022/EMV/EMV 2022/POISID/PD2 2010/"/>
    </mc:Choice>
  </mc:AlternateContent>
  <xr:revisionPtr revIDLastSave="323" documentId="13_ncr:1_{DC3453CD-3196-4AB0-BE66-189182101033}" xr6:coauthVersionLast="47" xr6:coauthVersionMax="47" xr10:uidLastSave="{A86510CB-0CC0-4A41-9A90-8DE53952F176}"/>
  <bookViews>
    <workbookView xWindow="-110" yWindow="-110" windowWidth="19420" windowHeight="10300" firstSheet="1" activeTab="5" xr2:uid="{00000000-000D-0000-FFFF-FFFF00000000}"/>
  </bookViews>
  <sheets>
    <sheet name="Ajakava_Põlva" sheetId="4" r:id="rId1"/>
    <sheet name="Ajakava_Viimsi" sheetId="9" r:id="rId2"/>
    <sheet name="Tabel_A" sheetId="10" r:id="rId3"/>
    <sheet name="Tabel_B" sheetId="11" r:id="rId4"/>
    <sheet name="Tabel_1-7" sheetId="5" r:id="rId5"/>
    <sheet name="Tabel_8-13" sheetId="7" r:id="rId6"/>
    <sheet name="Kokkuvõte" sheetId="6" r:id="rId7"/>
  </sheets>
  <externalReferences>
    <externalReference r:id="rId8"/>
  </externalReferences>
  <calcPr calcId="191029" iterateDelta="1E-4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3" i="7" l="1"/>
  <c r="J20" i="7"/>
  <c r="J17" i="7"/>
  <c r="J14" i="7"/>
  <c r="J11" i="7"/>
  <c r="J8" i="7"/>
  <c r="I22" i="7"/>
  <c r="I19" i="7"/>
  <c r="I16" i="7"/>
  <c r="I13" i="7"/>
  <c r="I10" i="7"/>
  <c r="I7" i="7"/>
  <c r="J23" i="11"/>
  <c r="I22" i="11"/>
  <c r="J22" i="11" s="1"/>
  <c r="K21" i="11"/>
  <c r="J20" i="11"/>
  <c r="I19" i="11"/>
  <c r="J19" i="11" s="1"/>
  <c r="K18" i="11"/>
  <c r="J17" i="11"/>
  <c r="I16" i="11"/>
  <c r="J16" i="11" s="1"/>
  <c r="K15" i="11"/>
  <c r="J14" i="11"/>
  <c r="I13" i="11"/>
  <c r="J13" i="11" s="1"/>
  <c r="K12" i="11"/>
  <c r="J11" i="11"/>
  <c r="I10" i="11"/>
  <c r="J10" i="11" s="1"/>
  <c r="K9" i="11"/>
  <c r="J8" i="11"/>
  <c r="J24" i="11" s="1"/>
  <c r="I7" i="11"/>
  <c r="J7" i="11" s="1"/>
  <c r="K6" i="11"/>
  <c r="B2" i="11"/>
  <c r="B1" i="11"/>
  <c r="K26" i="10"/>
  <c r="J25" i="10"/>
  <c r="K25" i="10" s="1"/>
  <c r="L24" i="10"/>
  <c r="K23" i="10"/>
  <c r="J22" i="10"/>
  <c r="K22" i="10" s="1"/>
  <c r="L21" i="10"/>
  <c r="K20" i="10"/>
  <c r="J19" i="10"/>
  <c r="K19" i="10" s="1"/>
  <c r="L18" i="10"/>
  <c r="K17" i="10"/>
  <c r="J16" i="10"/>
  <c r="K16" i="10" s="1"/>
  <c r="L15" i="10"/>
  <c r="K14" i="10"/>
  <c r="J13" i="10"/>
  <c r="K13" i="10" s="1"/>
  <c r="L12" i="10"/>
  <c r="K11" i="10"/>
  <c r="J10" i="10"/>
  <c r="K10" i="10" s="1"/>
  <c r="L9" i="10"/>
  <c r="K8" i="10"/>
  <c r="K27" i="10" s="1"/>
  <c r="J7" i="10"/>
  <c r="J27" i="10" s="1"/>
  <c r="I27" i="10" s="1"/>
  <c r="L6" i="10"/>
  <c r="B2" i="10"/>
  <c r="B1" i="10"/>
  <c r="B19" i="9"/>
  <c r="B20" i="9"/>
  <c r="B21" i="9"/>
  <c r="B22" i="9"/>
  <c r="B23" i="9"/>
  <c r="A19" i="9"/>
  <c r="A20" i="9"/>
  <c r="A21" i="9"/>
  <c r="A22" i="9"/>
  <c r="A23" i="9"/>
  <c r="A17" i="9"/>
  <c r="B9" i="9"/>
  <c r="B10" i="9"/>
  <c r="B11" i="9"/>
  <c r="B12" i="9"/>
  <c r="B13" i="9"/>
  <c r="B14" i="9"/>
  <c r="B15" i="9"/>
  <c r="B16" i="9"/>
  <c r="A9" i="9"/>
  <c r="A10" i="9" s="1"/>
  <c r="A11" i="9" s="1"/>
  <c r="A12" i="9" s="1"/>
  <c r="A13" i="9" s="1"/>
  <c r="A14" i="9" s="1"/>
  <c r="A15" i="9" s="1"/>
  <c r="A16" i="9" s="1"/>
  <c r="B9" i="4"/>
  <c r="B10" i="4"/>
  <c r="B11" i="4"/>
  <c r="B12" i="4"/>
  <c r="B13" i="4"/>
  <c r="B14" i="4"/>
  <c r="L21" i="5"/>
  <c r="K23" i="5"/>
  <c r="J22" i="5"/>
  <c r="K22" i="5" s="1"/>
  <c r="K18" i="7"/>
  <c r="K21" i="7"/>
  <c r="K15" i="7"/>
  <c r="K12" i="7"/>
  <c r="K9" i="7"/>
  <c r="K6" i="7"/>
  <c r="B2" i="7"/>
  <c r="B1" i="7"/>
  <c r="A9" i="4"/>
  <c r="A10" i="4"/>
  <c r="A11" i="4" s="1"/>
  <c r="A12" i="4" s="1"/>
  <c r="A13" i="4" s="1"/>
  <c r="A14" i="4" s="1"/>
  <c r="K26" i="5"/>
  <c r="J25" i="5"/>
  <c r="K25" i="5" s="1"/>
  <c r="K20" i="5"/>
  <c r="J19" i="5"/>
  <c r="K17" i="5"/>
  <c r="J16" i="5"/>
  <c r="K14" i="5"/>
  <c r="K13" i="5" s="1"/>
  <c r="J13" i="5"/>
  <c r="L24" i="5"/>
  <c r="K11" i="5"/>
  <c r="J10" i="5"/>
  <c r="L18" i="5"/>
  <c r="L15" i="5"/>
  <c r="L12" i="5"/>
  <c r="L9" i="5"/>
  <c r="L6" i="5"/>
  <c r="J7" i="5"/>
  <c r="K8" i="5"/>
  <c r="A25" i="4"/>
  <c r="A26" i="4"/>
  <c r="A27" i="4"/>
  <c r="A28" i="4"/>
  <c r="A29" i="4"/>
  <c r="A30" i="4"/>
  <c r="A17" i="4"/>
  <c r="A18" i="4"/>
  <c r="A19" i="4"/>
  <c r="A20" i="4"/>
  <c r="A21" i="4"/>
  <c r="A22" i="4"/>
  <c r="A2" i="6"/>
  <c r="A1" i="6"/>
  <c r="H21" i="6"/>
  <c r="E21" i="6"/>
  <c r="B21" i="6"/>
  <c r="B25" i="4"/>
  <c r="B26" i="4"/>
  <c r="B27" i="4"/>
  <c r="B28" i="4"/>
  <c r="B29" i="4"/>
  <c r="B30" i="4"/>
  <c r="B17" i="4"/>
  <c r="B18" i="4"/>
  <c r="B19" i="4"/>
  <c r="B20" i="4"/>
  <c r="B21" i="4"/>
  <c r="B22" i="4"/>
  <c r="A15" i="4"/>
  <c r="A23" i="4" s="1"/>
  <c r="B2" i="5"/>
  <c r="B1" i="5"/>
  <c r="K19" i="5"/>
  <c r="K10" i="5"/>
  <c r="K7" i="5"/>
  <c r="J24" i="7" l="1"/>
  <c r="I24" i="7"/>
  <c r="J16" i="7"/>
  <c r="J10" i="7"/>
  <c r="J7" i="7"/>
  <c r="J19" i="7"/>
  <c r="J13" i="7"/>
  <c r="J22" i="7"/>
  <c r="K16" i="5"/>
  <c r="J27" i="5"/>
  <c r="K27" i="5"/>
  <c r="I24" i="11"/>
  <c r="H24" i="11" s="1"/>
  <c r="K7" i="10"/>
  <c r="H24" i="7" l="1"/>
  <c r="I27" i="5"/>
</calcChain>
</file>

<file path=xl/sharedStrings.xml><?xml version="1.0" encoding="utf-8"?>
<sst xmlns="http://schemas.openxmlformats.org/spreadsheetml/2006/main" count="422" uniqueCount="183">
  <si>
    <t>Kell</t>
  </si>
  <si>
    <t>Võistkond</t>
  </si>
  <si>
    <t>Nr.</t>
  </si>
  <si>
    <t>VÕISTKOND</t>
  </si>
  <si>
    <t>PUNKTE</t>
  </si>
  <si>
    <t>KOHT</t>
  </si>
  <si>
    <t>Tulemus</t>
  </si>
  <si>
    <t>-</t>
  </si>
  <si>
    <t>V – VAHE</t>
  </si>
  <si>
    <t>Paremusjärjestus</t>
  </si>
  <si>
    <t>Võistkonna nimi</t>
  </si>
  <si>
    <t>Klubi nimi</t>
  </si>
  <si>
    <t>Treener(id)</t>
  </si>
  <si>
    <t>1.</t>
  </si>
  <si>
    <t>2.</t>
  </si>
  <si>
    <t>3.</t>
  </si>
  <si>
    <t>4.</t>
  </si>
  <si>
    <t>5.</t>
  </si>
  <si>
    <t>6.</t>
  </si>
  <si>
    <t>I</t>
  </si>
  <si>
    <t>II</t>
  </si>
  <si>
    <t>III</t>
  </si>
  <si>
    <t>Treener:</t>
  </si>
  <si>
    <t>Võistkondade parimad mängijad:</t>
  </si>
  <si>
    <t>Mängija nimi</t>
  </si>
  <si>
    <t>Turniiri parim mängija:</t>
  </si>
  <si>
    <t>Turniiri parim väravavaht:</t>
  </si>
  <si>
    <t>HC VIIMSI</t>
  </si>
  <si>
    <t>Paus</t>
  </si>
  <si>
    <t>Aeg</t>
  </si>
  <si>
    <t>Viljandi KK/Viljandi SK/Pärnu</t>
  </si>
  <si>
    <t>HC Viimsi</t>
  </si>
  <si>
    <t>2022 EESTI MEISTRIVÕISTLUSED KÄSIPALLIS</t>
  </si>
  <si>
    <t>Põlva KPK/Põlva SK</t>
  </si>
  <si>
    <t>NOORMEHED D2 KLASS</t>
  </si>
  <si>
    <t>7.</t>
  </si>
  <si>
    <t>8.</t>
  </si>
  <si>
    <t>9.</t>
  </si>
  <si>
    <t>10.</t>
  </si>
  <si>
    <t>11.</t>
  </si>
  <si>
    <t>12.</t>
  </si>
  <si>
    <t>TAPA, VILJANDI</t>
  </si>
  <si>
    <t>VALGA KK KÄVAL</t>
  </si>
  <si>
    <t>PÕLVA KPK/PÕLVA SK</t>
  </si>
  <si>
    <t>TALLINNA KÄSIPALLIAKADEEMIA 1</t>
  </si>
  <si>
    <t>HC TALLINN</t>
  </si>
  <si>
    <t>VILJANDI KK/VILJANDI SK/PÄRNU </t>
  </si>
  <si>
    <t>HC TABASALU</t>
  </si>
  <si>
    <t>ARUKÜLA SK</t>
  </si>
  <si>
    <t>HC KEHRA</t>
  </si>
  <si>
    <t>SK TAPA/TAPA VALLA SK</t>
  </si>
  <si>
    <t>TALLINNA KÄSIPALLIAKADEEMIA 2</t>
  </si>
  <si>
    <t>SK REVAL-SPORT</t>
  </si>
  <si>
    <t>HC TALLAS</t>
  </si>
  <si>
    <t>13.</t>
  </si>
  <si>
    <t>03.06.-05.06.2022</t>
  </si>
  <si>
    <t>sündinud 2010-2012</t>
  </si>
  <si>
    <t>Tallinna Käsipalliakadeemia 2</t>
  </si>
  <si>
    <t>Aruküla SK</t>
  </si>
  <si>
    <t>HC Kehra</t>
  </si>
  <si>
    <t>HC Tallas</t>
  </si>
  <si>
    <t>SK Tapa/Tapa valla SK</t>
  </si>
  <si>
    <t>SK Reval-Sport</t>
  </si>
  <si>
    <t>Mängude aeg 2×15min</t>
  </si>
  <si>
    <t>Tallinna Käsipalliakadeemia 1</t>
  </si>
  <si>
    <t>HC Tallinn</t>
  </si>
  <si>
    <t>Valga KK Käval</t>
  </si>
  <si>
    <t>HC Tabasalu</t>
  </si>
  <si>
    <t>Kohad 1.-7.</t>
  </si>
  <si>
    <t>Kohad 8.-13.</t>
  </si>
  <si>
    <t>PÕLVA</t>
  </si>
  <si>
    <t>Mesikäpa Hall</t>
  </si>
  <si>
    <t>VIIMSI</t>
  </si>
  <si>
    <t>Viimsi Kooli Spordikeskus</t>
  </si>
  <si>
    <t>PÕLVA, VIIMSI</t>
  </si>
  <si>
    <t>08.04.-10.04.2022</t>
  </si>
  <si>
    <t>TAPA</t>
  </si>
  <si>
    <t>A-alagrupp</t>
  </si>
  <si>
    <t>08.04.-09.04.2022</t>
  </si>
  <si>
    <t>VILJANDI</t>
  </si>
  <si>
    <t>B-alagrupp</t>
  </si>
  <si>
    <t>04.06.-05.06.2022</t>
  </si>
  <si>
    <t>Andrus Rogenbaum, Toivo Järv</t>
  </si>
  <si>
    <t>Kalmer Musting</t>
  </si>
  <si>
    <t>Andris Uibo</t>
  </si>
  <si>
    <t>Ranet Sirkas</t>
  </si>
  <si>
    <t>Ragnar Põldma</t>
  </si>
  <si>
    <t>Marko Koks</t>
  </si>
  <si>
    <t>Aruküla Spordiklubi</t>
  </si>
  <si>
    <t>Põlva Käsipalliklubi</t>
  </si>
  <si>
    <t>Käsipalliklubi Käval</t>
  </si>
  <si>
    <t>Spordiklubi Kehra Käsipall</t>
  </si>
  <si>
    <t>Käsipalliklubi HC Tallinn</t>
  </si>
  <si>
    <t>Spordiklubi Tapa</t>
  </si>
  <si>
    <t>Viljandi Käsipalliklubi HC</t>
  </si>
  <si>
    <t>Kristofer Tann</t>
  </si>
  <si>
    <t>Denis Kašuba</t>
  </si>
  <si>
    <t>Marten Teino</t>
  </si>
  <si>
    <t>Magnus Kask</t>
  </si>
  <si>
    <t>Toomas Kangur</t>
  </si>
  <si>
    <t>Uku Korjus</t>
  </si>
  <si>
    <t>Sebastian Nõlva</t>
  </si>
  <si>
    <t>Ats Korjus</t>
  </si>
  <si>
    <t>Maikel Magnus Välja</t>
  </si>
  <si>
    <t>Egert Andri Pavljutsok</t>
  </si>
  <si>
    <t>Harri Raukas</t>
  </si>
  <si>
    <t>Risto Köst</t>
  </si>
  <si>
    <t>Uku Madis Sõnajalg</t>
  </si>
  <si>
    <t>Johannes Kasemaa</t>
  </si>
  <si>
    <t>Henri Bernhardt</t>
  </si>
  <si>
    <t>Kaur Karson</t>
  </si>
  <si>
    <t>Andrus Rogenbaum</t>
  </si>
  <si>
    <t>Toivo Järv</t>
  </si>
  <si>
    <t>Gregor Gondiu</t>
  </si>
  <si>
    <t>Daniel Haabma</t>
  </si>
  <si>
    <t>Oliver Järvela</t>
  </si>
  <si>
    <t>Silver Järvela</t>
  </si>
  <si>
    <t>Riivo Jermotšenko</t>
  </si>
  <si>
    <t>Martin Kähr</t>
  </si>
  <si>
    <t>Mathias Lihtmaa</t>
  </si>
  <si>
    <t>Remy Lokk</t>
  </si>
  <si>
    <t>Richard Orti</t>
  </si>
  <si>
    <t>Benor Perlov</t>
  </si>
  <si>
    <t>Rasmus Eric Rose</t>
  </si>
  <si>
    <t>Jüri Saan</t>
  </si>
  <si>
    <t>Raul Tohva</t>
  </si>
  <si>
    <t>Kristofer Tootsman</t>
  </si>
  <si>
    <t>Jakob Urman</t>
  </si>
  <si>
    <t>Romet Vool</t>
  </si>
  <si>
    <t>Rando Liiskmaa</t>
  </si>
  <si>
    <t>Egor Akulits</t>
  </si>
  <si>
    <t>Raimo Siimon</t>
  </si>
  <si>
    <t>Mihkel Lepik</t>
  </si>
  <si>
    <t>Rico-Randel Kasuk</t>
  </si>
  <si>
    <t>Artur Kase</t>
  </si>
  <si>
    <t>Nikita Jänes</t>
  </si>
  <si>
    <t>Christofer Mattias Rennu</t>
  </si>
  <si>
    <t>Kert Raide</t>
  </si>
  <si>
    <t>Jegor Derda</t>
  </si>
  <si>
    <t>Rico-Rander Kasuk</t>
  </si>
  <si>
    <t>Marek Joost</t>
  </si>
  <si>
    <t>Hubert Lippus</t>
  </si>
  <si>
    <t>Rikardo Tuder</t>
  </si>
  <si>
    <t>Leonhard Pertelson</t>
  </si>
  <si>
    <t>Tallinna Käsipalliakadeemia</t>
  </si>
  <si>
    <t>MTÜ HC Tabasalu</t>
  </si>
  <si>
    <t>Spordiklubi Reval-Sport</t>
  </si>
  <si>
    <t>Elmu Koppelmann</t>
  </si>
  <si>
    <t>Martin Noodla</t>
  </si>
  <si>
    <t>Jarno Nurm</t>
  </si>
  <si>
    <t>Cristlin Kuldmaa</t>
  </si>
  <si>
    <t>13</t>
  </si>
  <si>
    <t>15</t>
  </si>
  <si>
    <t>19</t>
  </si>
  <si>
    <t>25</t>
  </si>
  <si>
    <t>20</t>
  </si>
  <si>
    <t>26</t>
  </si>
  <si>
    <t>23</t>
  </si>
  <si>
    <t>21</t>
  </si>
  <si>
    <t>31</t>
  </si>
  <si>
    <t>24</t>
  </si>
  <si>
    <t>16</t>
  </si>
  <si>
    <t>18</t>
  </si>
  <si>
    <t>14</t>
  </si>
  <si>
    <t>12</t>
  </si>
  <si>
    <t>8</t>
  </si>
  <si>
    <t>6</t>
  </si>
  <si>
    <t>10</t>
  </si>
  <si>
    <t>34</t>
  </si>
  <si>
    <t>36</t>
  </si>
  <si>
    <t>11</t>
  </si>
  <si>
    <t>7</t>
  </si>
  <si>
    <t>Martin Kokkuta</t>
  </si>
  <si>
    <t>Sander Traks</t>
  </si>
  <si>
    <t>Mihkel-Matteus Luik</t>
  </si>
  <si>
    <t>Spordiklubi HC Tallas</t>
  </si>
  <si>
    <t>Spordiklubi Viimsi HC</t>
  </si>
  <si>
    <t>Jarek Ringo</t>
  </si>
  <si>
    <t>Kenert Kippari</t>
  </si>
  <si>
    <t>Gustav Pihl</t>
  </si>
  <si>
    <t>Bert Soolo</t>
  </si>
  <si>
    <t>Daniel Sankovitš</t>
  </si>
  <si>
    <t>Otto Mägi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</si>
</sst>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25]dddd\,\ d\.\ mmmm\ yyyy;@"/>
    <numFmt numFmtId="165" formatCode="[$-425]0"/>
  </numFmts>
  <fonts count="68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8"/>
      <name val="Arial Narrow"/>
      <family val="2"/>
      <charset val="186"/>
    </font>
    <font>
      <sz val="11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0"/>
      <name val="Arial"/>
      <family val="2"/>
      <charset val="186"/>
    </font>
    <font>
      <b/>
      <sz val="14"/>
      <name val="Arial"/>
      <family val="2"/>
      <charset val="186"/>
    </font>
    <font>
      <sz val="12"/>
      <name val="Arial"/>
      <family val="2"/>
      <charset val="186"/>
    </font>
    <font>
      <b/>
      <sz val="12"/>
      <color indexed="11"/>
      <name val="Arial"/>
      <family val="2"/>
    </font>
    <font>
      <sz val="12"/>
      <color indexed="11"/>
      <name val="Arial"/>
      <family val="2"/>
    </font>
    <font>
      <sz val="12"/>
      <name val="Arial Narrow"/>
      <family val="2"/>
    </font>
    <font>
      <sz val="14"/>
      <name val="Arial Narrow"/>
      <family val="2"/>
    </font>
    <font>
      <sz val="9"/>
      <color indexed="10"/>
      <name val="Sylfaen"/>
      <family val="1"/>
    </font>
    <font>
      <b/>
      <sz val="16"/>
      <name val="Book Antiqua"/>
      <family val="1"/>
    </font>
    <font>
      <sz val="10"/>
      <name val="Book Antiqua"/>
      <family val="1"/>
    </font>
    <font>
      <u/>
      <sz val="10"/>
      <color indexed="39"/>
      <name val="Arial Narrow"/>
      <family val="2"/>
      <charset val="186"/>
    </font>
    <font>
      <sz val="10"/>
      <name val="Arial"/>
      <family val="2"/>
    </font>
    <font>
      <sz val="8"/>
      <name val="Arial"/>
      <family val="2"/>
    </font>
    <font>
      <b/>
      <sz val="14"/>
      <name val="Cambria"/>
      <family val="1"/>
    </font>
    <font>
      <sz val="12"/>
      <name val="Book Antiqua"/>
      <family val="1"/>
    </font>
    <font>
      <b/>
      <sz val="16"/>
      <name val="Arial Narrow"/>
      <family val="2"/>
    </font>
    <font>
      <sz val="12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u/>
      <sz val="11"/>
      <name val="Calibri"/>
      <family val="2"/>
    </font>
    <font>
      <u/>
      <sz val="12"/>
      <name val="Calibri"/>
      <family val="2"/>
    </font>
    <font>
      <i/>
      <u/>
      <sz val="9"/>
      <name val="Calibri"/>
      <family val="2"/>
    </font>
    <font>
      <u/>
      <sz val="10"/>
      <name val="Calibri"/>
      <family val="2"/>
    </font>
    <font>
      <i/>
      <u/>
      <sz val="10"/>
      <name val="Calibri"/>
      <family val="2"/>
    </font>
    <font>
      <b/>
      <i/>
      <sz val="16"/>
      <name val="Garamond"/>
      <family val="1"/>
    </font>
    <font>
      <sz val="8"/>
      <name val="Arial"/>
      <family val="2"/>
      <charset val="186"/>
    </font>
    <font>
      <sz val="11"/>
      <name val="Calibri"/>
      <family val="2"/>
      <charset val="186"/>
    </font>
    <font>
      <sz val="10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b/>
      <sz val="24"/>
      <color indexed="8"/>
      <name val="Arial"/>
      <family val="2"/>
      <charset val="186"/>
    </font>
    <font>
      <i/>
      <sz val="10"/>
      <color indexed="23"/>
      <name val="Arial"/>
      <family val="2"/>
      <charset val="186"/>
    </font>
    <font>
      <sz val="10"/>
      <color indexed="16"/>
      <name val="Arial"/>
      <family val="2"/>
      <charset val="186"/>
    </font>
    <font>
      <b/>
      <sz val="10"/>
      <color indexed="9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9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2"/>
      <name val="Cambria"/>
      <family val="1"/>
      <scheme val="major"/>
    </font>
    <font>
      <sz val="12"/>
      <name val="Calibri"/>
      <family val="2"/>
      <scheme val="minor"/>
    </font>
    <font>
      <sz val="14"/>
      <name val="Cambria"/>
      <family val="1"/>
      <scheme val="major"/>
    </font>
    <font>
      <sz val="10"/>
      <name val="Cambria"/>
      <family val="1"/>
      <scheme val="major"/>
    </font>
    <font>
      <sz val="11"/>
      <name val="Calibri"/>
      <family val="2"/>
      <scheme val="minor"/>
    </font>
    <font>
      <b/>
      <sz val="14"/>
      <name val="Cambria"/>
      <family val="1"/>
      <scheme val="major"/>
    </font>
    <font>
      <b/>
      <sz val="12"/>
      <name val="Calibri"/>
      <family val="2"/>
      <scheme val="minor"/>
    </font>
    <font>
      <sz val="12"/>
      <name val="Cambria"/>
      <family val="1"/>
      <scheme val="maj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186"/>
      <scheme val="minor"/>
    </font>
    <font>
      <sz val="9"/>
      <name val="Calibri"/>
      <family val="2"/>
      <scheme val="minor"/>
    </font>
    <font>
      <sz val="12"/>
      <color rgb="FF3333FF"/>
      <name val="Calibri"/>
      <family val="2"/>
      <charset val="186"/>
    </font>
    <font>
      <b/>
      <sz val="10"/>
      <name val="Calibri"/>
      <family val="2"/>
      <charset val="186"/>
      <scheme val="minor"/>
    </font>
    <font>
      <b/>
      <sz val="11"/>
      <name val="Cambria"/>
      <family val="1"/>
      <scheme val="major"/>
    </font>
    <font>
      <sz val="10"/>
      <color rgb="FFFF0000"/>
      <name val="Arial"/>
      <family val="2"/>
      <charset val="186"/>
    </font>
    <font>
      <b/>
      <sz val="12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sz val="10"/>
      <color theme="1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16"/>
        <bgColor indexed="10"/>
      </patternFill>
    </fill>
    <fill>
      <patternFill patternType="lightUp">
        <fgColor theme="1"/>
      </patternFill>
    </fill>
  </fills>
  <borders count="8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rgb="FF000000"/>
      </right>
      <top style="thin">
        <color indexed="64"/>
      </top>
      <bottom style="double">
        <color indexed="64"/>
      </bottom>
      <diagonal/>
    </border>
  </borders>
  <cellStyleXfs count="25">
    <xf numFmtId="0" fontId="0" fillId="0" borderId="0"/>
    <xf numFmtId="0" fontId="46" fillId="0" borderId="0" applyNumberFormat="0" applyFill="0" applyBorder="0" applyAlignment="0" applyProtection="0"/>
    <xf numFmtId="0" fontId="47" fillId="2" borderId="0" applyNumberFormat="0" applyBorder="0" applyAlignment="0" applyProtection="0"/>
    <xf numFmtId="0" fontId="47" fillId="3" borderId="0" applyNumberFormat="0" applyBorder="0" applyAlignment="0" applyProtection="0"/>
    <xf numFmtId="0" fontId="46" fillId="4" borderId="0" applyNumberFormat="0" applyBorder="0" applyAlignment="0" applyProtection="0"/>
    <xf numFmtId="0" fontId="45" fillId="5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20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40" fillId="0" borderId="0"/>
    <xf numFmtId="0" fontId="48" fillId="0" borderId="0"/>
    <xf numFmtId="0" fontId="41" fillId="0" borderId="0"/>
    <xf numFmtId="0" fontId="40" fillId="0" borderId="0"/>
    <xf numFmtId="0" fontId="48" fillId="0" borderId="0"/>
    <xf numFmtId="0" fontId="40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4" fillId="0" borderId="0" applyNumberFormat="0" applyFill="0" applyBorder="0" applyAlignment="0" applyProtection="0"/>
  </cellStyleXfs>
  <cellXfs count="23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49" fontId="0" fillId="0" borderId="0" xfId="0" applyNumberFormat="1"/>
    <xf numFmtId="0" fontId="8" fillId="0" borderId="0" xfId="0" applyFont="1" applyAlignment="1"/>
    <xf numFmtId="0" fontId="3" fillId="0" borderId="0" xfId="0" applyFont="1"/>
    <xf numFmtId="0" fontId="9" fillId="0" borderId="0" xfId="0" applyFont="1"/>
    <xf numFmtId="0" fontId="10" fillId="0" borderId="0" xfId="0" applyFont="1" applyAlignment="1"/>
    <xf numFmtId="0" fontId="6" fillId="0" borderId="0" xfId="0" applyFont="1"/>
    <xf numFmtId="0" fontId="11" fillId="0" borderId="1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0" fontId="11" fillId="0" borderId="2" xfId="0" applyFont="1" applyFill="1" applyBorder="1" applyAlignment="1" applyProtection="1">
      <alignment horizontal="center"/>
      <protection locked="0"/>
    </xf>
    <xf numFmtId="0" fontId="11" fillId="0" borderId="3" xfId="0" applyFont="1" applyFill="1" applyBorder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horizontal="left" vertical="center" indent="1"/>
    </xf>
    <xf numFmtId="0" fontId="16" fillId="0" borderId="0" xfId="0" applyFont="1" applyAlignment="1">
      <alignment horizontal="right"/>
    </xf>
    <xf numFmtId="0" fontId="18" fillId="0" borderId="0" xfId="0" applyFont="1"/>
    <xf numFmtId="0" fontId="7" fillId="0" borderId="0" xfId="0" applyFont="1"/>
    <xf numFmtId="0" fontId="3" fillId="0" borderId="0" xfId="0" applyFont="1" applyFill="1" applyAlignment="1">
      <alignment horizontal="center"/>
    </xf>
    <xf numFmtId="0" fontId="49" fillId="0" borderId="0" xfId="0" applyFont="1" applyAlignment="1">
      <alignment horizontal="left"/>
    </xf>
    <xf numFmtId="0" fontId="22" fillId="0" borderId="0" xfId="0" applyFont="1"/>
    <xf numFmtId="0" fontId="22" fillId="0" borderId="0" xfId="0" applyFont="1" applyAlignment="1"/>
    <xf numFmtId="0" fontId="50" fillId="0" borderId="0" xfId="0" applyFont="1"/>
    <xf numFmtId="49" fontId="51" fillId="0" borderId="0" xfId="0" applyNumberFormat="1" applyFont="1" applyAlignment="1">
      <alignment horizontal="right"/>
    </xf>
    <xf numFmtId="0" fontId="23" fillId="0" borderId="0" xfId="0" applyFont="1" applyAlignment="1">
      <alignment horizontal="left"/>
    </xf>
    <xf numFmtId="0" fontId="52" fillId="0" borderId="0" xfId="0" applyFont="1"/>
    <xf numFmtId="49" fontId="53" fillId="0" borderId="7" xfId="0" applyNumberFormat="1" applyFont="1" applyBorder="1" applyAlignment="1">
      <alignment horizontal="center"/>
    </xf>
    <xf numFmtId="49" fontId="53" fillId="0" borderId="8" xfId="0" applyNumberFormat="1" applyFont="1" applyBorder="1" applyAlignment="1">
      <alignment horizontal="center"/>
    </xf>
    <xf numFmtId="0" fontId="2" fillId="0" borderId="1" xfId="0" applyFont="1" applyBorder="1" applyProtection="1">
      <protection hidden="1"/>
    </xf>
    <xf numFmtId="0" fontId="2" fillId="0" borderId="9" xfId="0" applyFont="1" applyBorder="1" applyProtection="1">
      <protection hidden="1"/>
    </xf>
    <xf numFmtId="0" fontId="11" fillId="0" borderId="1" xfId="0" applyFont="1" applyBorder="1" applyProtection="1">
      <protection hidden="1"/>
    </xf>
    <xf numFmtId="0" fontId="11" fillId="0" borderId="10" xfId="0" applyFont="1" applyBorder="1" applyProtection="1">
      <protection hidden="1"/>
    </xf>
    <xf numFmtId="0" fontId="11" fillId="0" borderId="11" xfId="0" applyFont="1" applyFill="1" applyBorder="1" applyAlignment="1" applyProtection="1">
      <alignment horizontal="center"/>
      <protection locked="0"/>
    </xf>
    <xf numFmtId="0" fontId="11" fillId="0" borderId="11" xfId="0" applyFont="1" applyBorder="1" applyProtection="1">
      <protection hidden="1"/>
    </xf>
    <xf numFmtId="0" fontId="11" fillId="0" borderId="12" xfId="0" applyFont="1" applyBorder="1" applyProtection="1">
      <protection hidden="1"/>
    </xf>
    <xf numFmtId="0" fontId="11" fillId="0" borderId="3" xfId="0" applyFont="1" applyBorder="1" applyProtection="1">
      <protection hidden="1"/>
    </xf>
    <xf numFmtId="0" fontId="11" fillId="0" borderId="13" xfId="0" applyFont="1" applyBorder="1" applyProtection="1">
      <protection hidden="1"/>
    </xf>
    <xf numFmtId="0" fontId="54" fillId="0" borderId="0" xfId="0" applyFont="1" applyAlignment="1">
      <alignment horizontal="left"/>
    </xf>
    <xf numFmtId="0" fontId="54" fillId="0" borderId="0" xfId="0" applyFont="1" applyAlignment="1"/>
    <xf numFmtId="0" fontId="55" fillId="0" borderId="0" xfId="0" applyFont="1" applyAlignment="1">
      <alignment horizontal="left"/>
    </xf>
    <xf numFmtId="49" fontId="56" fillId="0" borderId="0" xfId="0" applyNumberFormat="1" applyFont="1" applyFill="1" applyAlignment="1">
      <alignment horizontal="right"/>
    </xf>
    <xf numFmtId="0" fontId="56" fillId="0" borderId="0" xfId="0" applyFont="1"/>
    <xf numFmtId="0" fontId="55" fillId="0" borderId="0" xfId="0" applyFont="1"/>
    <xf numFmtId="0" fontId="57" fillId="0" borderId="0" xfId="0" applyFont="1"/>
    <xf numFmtId="0" fontId="57" fillId="0" borderId="0" xfId="0" applyFont="1" applyFill="1"/>
    <xf numFmtId="0" fontId="58" fillId="0" borderId="10" xfId="0" applyFont="1" applyBorder="1" applyAlignment="1">
      <alignment horizontal="center"/>
    </xf>
    <xf numFmtId="0" fontId="58" fillId="0" borderId="10" xfId="0" applyFont="1" applyBorder="1" applyAlignment="1">
      <alignment horizontal="left" indent="1"/>
    </xf>
    <xf numFmtId="0" fontId="59" fillId="0" borderId="0" xfId="0" applyFont="1" applyFill="1" applyBorder="1" applyAlignment="1">
      <alignment horizontal="center"/>
    </xf>
    <xf numFmtId="20" fontId="53" fillId="0" borderId="14" xfId="0" applyNumberFormat="1" applyFont="1" applyFill="1" applyBorder="1" applyAlignment="1">
      <alignment horizontal="center"/>
    </xf>
    <xf numFmtId="0" fontId="53" fillId="0" borderId="15" xfId="0" applyFont="1" applyFill="1" applyBorder="1" applyAlignment="1">
      <alignment horizontal="center"/>
    </xf>
    <xf numFmtId="0" fontId="60" fillId="0" borderId="0" xfId="0" applyFont="1" applyFill="1" applyBorder="1" applyAlignment="1">
      <alignment horizontal="center"/>
    </xf>
    <xf numFmtId="0" fontId="53" fillId="0" borderId="16" xfId="0" applyFont="1" applyBorder="1" applyAlignment="1">
      <alignment horizontal="center"/>
    </xf>
    <xf numFmtId="49" fontId="53" fillId="0" borderId="17" xfId="0" applyNumberFormat="1" applyFont="1" applyBorder="1" applyAlignment="1">
      <alignment horizontal="center"/>
    </xf>
    <xf numFmtId="49" fontId="53" fillId="0" borderId="18" xfId="0" applyNumberFormat="1" applyFont="1" applyBorder="1" applyAlignment="1">
      <alignment horizontal="center"/>
    </xf>
    <xf numFmtId="20" fontId="53" fillId="0" borderId="19" xfId="0" applyNumberFormat="1" applyFont="1" applyFill="1" applyBorder="1" applyAlignment="1">
      <alignment horizontal="center"/>
    </xf>
    <xf numFmtId="0" fontId="53" fillId="0" borderId="20" xfId="0" applyFont="1" applyFill="1" applyBorder="1" applyAlignment="1">
      <alignment horizontal="center"/>
    </xf>
    <xf numFmtId="0" fontId="53" fillId="0" borderId="21" xfId="0" applyFont="1" applyBorder="1" applyAlignment="1">
      <alignment horizontal="center"/>
    </xf>
    <xf numFmtId="49" fontId="53" fillId="0" borderId="22" xfId="0" applyNumberFormat="1" applyFont="1" applyBorder="1" applyAlignment="1">
      <alignment horizontal="center"/>
    </xf>
    <xf numFmtId="20" fontId="53" fillId="0" borderId="23" xfId="0" applyNumberFormat="1" applyFont="1" applyFill="1" applyBorder="1" applyAlignment="1">
      <alignment horizontal="center"/>
    </xf>
    <xf numFmtId="0" fontId="53" fillId="0" borderId="24" xfId="0" applyFont="1" applyFill="1" applyBorder="1" applyAlignment="1">
      <alignment horizontal="center"/>
    </xf>
    <xf numFmtId="0" fontId="53" fillId="0" borderId="25" xfId="0" applyFont="1" applyBorder="1" applyAlignment="1">
      <alignment horizontal="center"/>
    </xf>
    <xf numFmtId="49" fontId="53" fillId="0" borderId="26" xfId="0" applyNumberFormat="1" applyFont="1" applyBorder="1" applyAlignment="1">
      <alignment horizontal="center"/>
    </xf>
    <xf numFmtId="0" fontId="60" fillId="0" borderId="0" xfId="0" applyFont="1" applyFill="1" applyBorder="1"/>
    <xf numFmtId="20" fontId="53" fillId="0" borderId="27" xfId="0" applyNumberFormat="1" applyFont="1" applyFill="1" applyBorder="1" applyAlignment="1">
      <alignment horizontal="center"/>
    </xf>
    <xf numFmtId="0" fontId="53" fillId="0" borderId="28" xfId="0" applyFont="1" applyFill="1" applyBorder="1" applyAlignment="1">
      <alignment horizontal="center"/>
    </xf>
    <xf numFmtId="0" fontId="60" fillId="0" borderId="2" xfId="0" applyFont="1" applyFill="1" applyBorder="1"/>
    <xf numFmtId="0" fontId="52" fillId="0" borderId="0" xfId="0" applyFont="1" applyAlignment="1">
      <alignment horizontal="left"/>
    </xf>
    <xf numFmtId="49" fontId="56" fillId="0" borderId="0" xfId="0" applyNumberFormat="1" applyFont="1" applyFill="1" applyAlignment="1">
      <alignment horizontal="left"/>
    </xf>
    <xf numFmtId="0" fontId="51" fillId="0" borderId="0" xfId="0" applyNumberFormat="1" applyFont="1" applyAlignment="1">
      <alignment horizontal="left" indent="1"/>
    </xf>
    <xf numFmtId="0" fontId="61" fillId="0" borderId="0" xfId="0" applyFont="1"/>
    <xf numFmtId="0" fontId="53" fillId="0" borderId="20" xfId="0" applyFont="1" applyFill="1" applyBorder="1" applyAlignment="1">
      <alignment horizontal="left" indent="1"/>
    </xf>
    <xf numFmtId="0" fontId="53" fillId="0" borderId="15" xfId="0" applyFont="1" applyFill="1" applyBorder="1" applyAlignment="1">
      <alignment horizontal="left" indent="1"/>
    </xf>
    <xf numFmtId="0" fontId="53" fillId="0" borderId="29" xfId="0" applyFont="1" applyFill="1" applyBorder="1" applyAlignment="1">
      <alignment horizontal="left" indent="1"/>
    </xf>
    <xf numFmtId="0" fontId="53" fillId="0" borderId="30" xfId="0" applyFont="1" applyFill="1" applyBorder="1" applyAlignment="1">
      <alignment horizontal="left" indent="1"/>
    </xf>
    <xf numFmtId="0" fontId="53" fillId="0" borderId="31" xfId="0" applyFont="1" applyFill="1" applyBorder="1" applyAlignment="1">
      <alignment horizontal="left" indent="1"/>
    </xf>
    <xf numFmtId="0" fontId="53" fillId="0" borderId="32" xfId="0" applyFont="1" applyFill="1" applyBorder="1" applyAlignment="1">
      <alignment horizontal="left" indent="1"/>
    </xf>
    <xf numFmtId="0" fontId="53" fillId="0" borderId="28" xfId="0" applyFont="1" applyFill="1" applyBorder="1" applyAlignment="1">
      <alignment horizontal="left" indent="1"/>
    </xf>
    <xf numFmtId="0" fontId="53" fillId="0" borderId="33" xfId="0" applyFont="1" applyFill="1" applyBorder="1" applyAlignment="1">
      <alignment horizontal="left" indent="1"/>
    </xf>
    <xf numFmtId="0" fontId="28" fillId="0" borderId="0" xfId="11" applyFont="1"/>
    <xf numFmtId="0" fontId="27" fillId="0" borderId="0" xfId="11" applyFont="1"/>
    <xf numFmtId="49" fontId="26" fillId="0" borderId="0" xfId="11" applyNumberFormat="1" applyFont="1" applyAlignment="1">
      <alignment horizontal="right"/>
    </xf>
    <xf numFmtId="0" fontId="26" fillId="0" borderId="0" xfId="11" applyFont="1"/>
    <xf numFmtId="0" fontId="29" fillId="0" borderId="0" xfId="11" applyFont="1"/>
    <xf numFmtId="0" fontId="31" fillId="0" borderId="0" xfId="11" applyFont="1"/>
    <xf numFmtId="0" fontId="32" fillId="0" borderId="0" xfId="11" applyFont="1"/>
    <xf numFmtId="0" fontId="33" fillId="0" borderId="0" xfId="11" applyFont="1"/>
    <xf numFmtId="0" fontId="27" fillId="0" borderId="0" xfId="11" applyFont="1" applyAlignment="1">
      <alignment horizontal="right"/>
    </xf>
    <xf numFmtId="0" fontId="27" fillId="0" borderId="34" xfId="11" applyFont="1" applyBorder="1"/>
    <xf numFmtId="0" fontId="35" fillId="0" borderId="35" xfId="11" applyFont="1" applyBorder="1" applyAlignment="1">
      <alignment horizontal="center"/>
    </xf>
    <xf numFmtId="0" fontId="27" fillId="0" borderId="36" xfId="11" applyFont="1" applyBorder="1"/>
    <xf numFmtId="0" fontId="26" fillId="0" borderId="37" xfId="11" applyFont="1" applyBorder="1" applyAlignment="1">
      <alignment horizontal="center"/>
    </xf>
    <xf numFmtId="0" fontId="26" fillId="0" borderId="38" xfId="11" applyFont="1" applyBorder="1" applyAlignment="1">
      <alignment horizontal="center"/>
    </xf>
    <xf numFmtId="0" fontId="27" fillId="0" borderId="37" xfId="11" applyFont="1" applyBorder="1" applyAlignment="1">
      <alignment horizontal="right"/>
    </xf>
    <xf numFmtId="0" fontId="27" fillId="0" borderId="39" xfId="11" applyFont="1" applyBorder="1" applyAlignment="1">
      <alignment horizontal="right"/>
    </xf>
    <xf numFmtId="0" fontId="25" fillId="0" borderId="0" xfId="11" applyFont="1"/>
    <xf numFmtId="0" fontId="27" fillId="0" borderId="34" xfId="11" applyFont="1" applyBorder="1" applyAlignment="1">
      <alignment horizontal="right"/>
    </xf>
    <xf numFmtId="0" fontId="53" fillId="0" borderId="29" xfId="0" applyFont="1" applyFill="1" applyBorder="1" applyAlignment="1">
      <alignment horizontal="center"/>
    </xf>
    <xf numFmtId="0" fontId="39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20" fontId="53" fillId="0" borderId="0" xfId="0" applyNumberFormat="1" applyFont="1" applyAlignment="1">
      <alignment horizontal="center"/>
    </xf>
    <xf numFmtId="0" fontId="62" fillId="0" borderId="0" xfId="0" applyFont="1"/>
    <xf numFmtId="0" fontId="13" fillId="6" borderId="1" xfId="0" applyFont="1" applyFill="1" applyBorder="1" applyAlignment="1" applyProtection="1">
      <alignment horizontal="center"/>
    </xf>
    <xf numFmtId="0" fontId="13" fillId="6" borderId="11" xfId="0" applyFont="1" applyFill="1" applyBorder="1" applyAlignment="1" applyProtection="1">
      <alignment horizontal="center"/>
    </xf>
    <xf numFmtId="0" fontId="12" fillId="6" borderId="40" xfId="0" applyFont="1" applyFill="1" applyBorder="1" applyAlignment="1" applyProtection="1">
      <alignment horizontal="center"/>
    </xf>
    <xf numFmtId="0" fontId="2" fillId="0" borderId="40" xfId="0" applyFont="1" applyFill="1" applyBorder="1" applyAlignment="1" applyProtection="1">
      <alignment horizontal="center"/>
      <protection locked="0"/>
    </xf>
    <xf numFmtId="1" fontId="11" fillId="0" borderId="11" xfId="0" applyNumberFormat="1" applyFont="1" applyFill="1" applyBorder="1" applyAlignment="1" applyProtection="1">
      <alignment horizontal="center"/>
      <protection locked="0"/>
    </xf>
    <xf numFmtId="0" fontId="2" fillId="0" borderId="41" xfId="0" applyFont="1" applyFill="1" applyBorder="1" applyAlignment="1" applyProtection="1">
      <alignment horizontal="center"/>
      <protection locked="0"/>
    </xf>
    <xf numFmtId="0" fontId="12" fillId="6" borderId="41" xfId="0" applyFont="1" applyFill="1" applyBorder="1" applyAlignment="1" applyProtection="1">
      <alignment horizontal="center"/>
    </xf>
    <xf numFmtId="0" fontId="13" fillId="6" borderId="3" xfId="0" applyFont="1" applyFill="1" applyBorder="1" applyAlignment="1" applyProtection="1">
      <alignment horizontal="center"/>
    </xf>
    <xf numFmtId="0" fontId="58" fillId="0" borderId="42" xfId="0" applyFont="1" applyBorder="1" applyAlignment="1">
      <alignment horizontal="center"/>
    </xf>
    <xf numFmtId="0" fontId="14" fillId="0" borderId="43" xfId="0" applyFont="1" applyFill="1" applyBorder="1" applyAlignment="1" applyProtection="1">
      <alignment horizontal="center" vertical="center"/>
    </xf>
    <xf numFmtId="0" fontId="53" fillId="0" borderId="44" xfId="0" applyFont="1" applyFill="1" applyBorder="1" applyAlignment="1">
      <alignment horizontal="left" indent="1"/>
    </xf>
    <xf numFmtId="0" fontId="53" fillId="0" borderId="45" xfId="0" applyFont="1" applyFill="1" applyBorder="1" applyAlignment="1">
      <alignment horizontal="left" indent="1"/>
    </xf>
    <xf numFmtId="0" fontId="53" fillId="0" borderId="46" xfId="0" applyFont="1" applyBorder="1" applyAlignment="1">
      <alignment horizontal="center"/>
    </xf>
    <xf numFmtId="49" fontId="53" fillId="0" borderId="47" xfId="0" applyNumberFormat="1" applyFont="1" applyBorder="1" applyAlignment="1">
      <alignment horizontal="center"/>
    </xf>
    <xf numFmtId="0" fontId="56" fillId="0" borderId="0" xfId="0" applyFont="1" applyAlignment="1">
      <alignment horizontal="right"/>
    </xf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left" indent="1"/>
    </xf>
    <xf numFmtId="164" fontId="63" fillId="0" borderId="0" xfId="0" applyNumberFormat="1" applyFont="1" applyFill="1" applyAlignment="1">
      <alignment horizontal="left" indent="1"/>
    </xf>
    <xf numFmtId="0" fontId="60" fillId="0" borderId="0" xfId="0" applyFont="1" applyFill="1" applyAlignment="1">
      <alignment horizontal="left" indent="1"/>
    </xf>
    <xf numFmtId="0" fontId="8" fillId="0" borderId="0" xfId="0" applyFont="1"/>
    <xf numFmtId="0" fontId="10" fillId="0" borderId="0" xfId="0" applyFont="1"/>
    <xf numFmtId="0" fontId="51" fillId="0" borderId="0" xfId="0" applyFont="1" applyAlignment="1">
      <alignment horizontal="left" indent="1"/>
    </xf>
    <xf numFmtId="0" fontId="11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 indent="1"/>
    </xf>
    <xf numFmtId="0" fontId="14" fillId="0" borderId="4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2" fillId="6" borderId="40" xfId="0" applyFont="1" applyFill="1" applyBorder="1" applyAlignment="1">
      <alignment horizontal="center"/>
    </xf>
    <xf numFmtId="0" fontId="2" fillId="0" borderId="40" xfId="0" applyFont="1" applyBorder="1" applyAlignment="1" applyProtection="1">
      <alignment horizontal="center"/>
      <protection locked="0"/>
    </xf>
    <xf numFmtId="0" fontId="13" fillId="6" borderId="1" xfId="0" applyFont="1" applyFill="1" applyBorder="1" applyAlignment="1">
      <alignment horizontal="center"/>
    </xf>
    <xf numFmtId="0" fontId="11" fillId="0" borderId="1" xfId="0" applyFont="1" applyBorder="1" applyAlignment="1" applyProtection="1">
      <alignment horizontal="center"/>
      <protection locked="0"/>
    </xf>
    <xf numFmtId="0" fontId="13" fillId="6" borderId="11" xfId="0" applyFont="1" applyFill="1" applyBorder="1" applyAlignment="1">
      <alignment horizontal="center"/>
    </xf>
    <xf numFmtId="1" fontId="11" fillId="0" borderId="11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2" fillId="6" borderId="41" xfId="0" applyFont="1" applyFill="1" applyBorder="1" applyAlignment="1">
      <alignment horizontal="center"/>
    </xf>
    <xf numFmtId="0" fontId="2" fillId="0" borderId="41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"/>
      <protection locked="0"/>
    </xf>
    <xf numFmtId="0" fontId="13" fillId="6" borderId="3" xfId="0" applyFont="1" applyFill="1" applyBorder="1" applyAlignment="1">
      <alignment horizontal="center"/>
    </xf>
    <xf numFmtId="49" fontId="53" fillId="0" borderId="0" xfId="11" applyNumberFormat="1" applyFont="1" applyAlignment="1">
      <alignment horizontal="right"/>
    </xf>
    <xf numFmtId="0" fontId="53" fillId="0" borderId="67" xfId="0" applyFont="1" applyFill="1" applyBorder="1" applyAlignment="1">
      <alignment horizontal="left" indent="1"/>
    </xf>
    <xf numFmtId="0" fontId="53" fillId="0" borderId="68" xfId="0" applyFont="1" applyFill="1" applyBorder="1" applyAlignment="1">
      <alignment horizontal="left" indent="1"/>
    </xf>
    <xf numFmtId="0" fontId="53" fillId="0" borderId="24" xfId="0" applyFont="1" applyFill="1" applyBorder="1" applyAlignment="1">
      <alignment horizontal="left" indent="1"/>
    </xf>
    <xf numFmtId="0" fontId="64" fillId="0" borderId="0" xfId="0" applyFont="1"/>
    <xf numFmtId="0" fontId="27" fillId="0" borderId="0" xfId="11" applyFont="1"/>
    <xf numFmtId="0" fontId="65" fillId="0" borderId="69" xfId="0" applyFont="1" applyBorder="1" applyAlignment="1" applyProtection="1">
      <alignment horizontal="center"/>
      <protection locked="0"/>
    </xf>
    <xf numFmtId="0" fontId="65" fillId="0" borderId="70" xfId="0" applyFont="1" applyBorder="1" applyAlignment="1" applyProtection="1">
      <alignment horizontal="center"/>
      <protection locked="0"/>
    </xf>
    <xf numFmtId="0" fontId="66" fillId="0" borderId="71" xfId="0" applyFont="1" applyBorder="1" applyAlignment="1">
      <alignment horizontal="center"/>
    </xf>
    <xf numFmtId="0" fontId="66" fillId="0" borderId="71" xfId="0" applyFont="1" applyBorder="1" applyAlignment="1" applyProtection="1">
      <alignment horizontal="center"/>
      <protection locked="0"/>
    </xf>
    <xf numFmtId="0" fontId="66" fillId="0" borderId="72" xfId="0" applyFont="1" applyBorder="1" applyAlignment="1" applyProtection="1">
      <alignment horizontal="center"/>
      <protection locked="0"/>
    </xf>
    <xf numFmtId="165" fontId="66" fillId="0" borderId="73" xfId="0" applyNumberFormat="1" applyFont="1" applyBorder="1" applyAlignment="1" applyProtection="1">
      <alignment horizontal="center"/>
      <protection locked="0"/>
    </xf>
    <xf numFmtId="165" fontId="66" fillId="0" borderId="74" xfId="0" applyNumberFormat="1" applyFont="1" applyBorder="1" applyAlignment="1" applyProtection="1">
      <alignment horizontal="center"/>
      <protection locked="0"/>
    </xf>
    <xf numFmtId="0" fontId="65" fillId="0" borderId="75" xfId="0" applyFont="1" applyBorder="1" applyAlignment="1" applyProtection="1">
      <alignment horizontal="center"/>
      <protection locked="0"/>
    </xf>
    <xf numFmtId="0" fontId="65" fillId="0" borderId="76" xfId="0" applyFont="1" applyBorder="1" applyAlignment="1" applyProtection="1">
      <alignment horizontal="center"/>
      <protection locked="0"/>
    </xf>
    <xf numFmtId="0" fontId="66" fillId="0" borderId="73" xfId="0" applyFont="1" applyBorder="1" applyAlignment="1" applyProtection="1">
      <alignment horizontal="center"/>
      <protection locked="0"/>
    </xf>
    <xf numFmtId="0" fontId="66" fillId="0" borderId="74" xfId="0" applyFont="1" applyBorder="1" applyAlignment="1" applyProtection="1">
      <alignment horizontal="center"/>
      <protection locked="0"/>
    </xf>
    <xf numFmtId="0" fontId="65" fillId="0" borderId="72" xfId="0" applyFont="1" applyBorder="1" applyAlignment="1" applyProtection="1">
      <alignment horizontal="center"/>
      <protection locked="0"/>
    </xf>
    <xf numFmtId="0" fontId="65" fillId="0" borderId="71" xfId="0" applyFont="1" applyBorder="1" applyAlignment="1" applyProtection="1">
      <alignment horizontal="center"/>
      <protection locked="0"/>
    </xf>
    <xf numFmtId="0" fontId="65" fillId="0" borderId="0" xfId="0" applyFont="1" applyAlignment="1" applyProtection="1">
      <alignment horizontal="center"/>
      <protection locked="0"/>
    </xf>
    <xf numFmtId="0" fontId="66" fillId="0" borderId="0" xfId="0" applyFont="1" applyAlignment="1" applyProtection="1">
      <alignment horizontal="center"/>
      <protection locked="0"/>
    </xf>
    <xf numFmtId="0" fontId="66" fillId="0" borderId="77" xfId="0" applyFont="1" applyBorder="1" applyAlignment="1" applyProtection="1">
      <alignment horizontal="center"/>
      <protection locked="0"/>
    </xf>
    <xf numFmtId="0" fontId="66" fillId="0" borderId="78" xfId="0" applyFont="1" applyBorder="1" applyAlignment="1" applyProtection="1">
      <alignment horizontal="center"/>
      <protection locked="0"/>
    </xf>
    <xf numFmtId="0" fontId="0" fillId="0" borderId="79" xfId="0" applyBorder="1"/>
    <xf numFmtId="0" fontId="66" fillId="0" borderId="80" xfId="0" applyFont="1" applyBorder="1" applyAlignment="1" applyProtection="1">
      <alignment horizontal="center"/>
      <protection locked="0"/>
    </xf>
    <xf numFmtId="0" fontId="66" fillId="0" borderId="81" xfId="0" applyFont="1" applyBorder="1" applyAlignment="1" applyProtection="1">
      <alignment horizontal="center"/>
      <protection locked="0"/>
    </xf>
    <xf numFmtId="0" fontId="0" fillId="0" borderId="0" xfId="0" applyBorder="1"/>
    <xf numFmtId="0" fontId="67" fillId="0" borderId="82" xfId="11" applyFont="1" applyBorder="1"/>
    <xf numFmtId="0" fontId="67" fillId="0" borderId="83" xfId="11" applyFont="1" applyBorder="1"/>
    <xf numFmtId="0" fontId="67" fillId="0" borderId="84" xfId="11" applyFont="1" applyBorder="1"/>
    <xf numFmtId="0" fontId="27" fillId="0" borderId="0" xfId="11" applyFont="1" applyBorder="1" applyAlignment="1">
      <alignment horizontal="right"/>
    </xf>
    <xf numFmtId="0" fontId="27" fillId="0" borderId="0" xfId="11" applyFont="1" applyBorder="1"/>
    <xf numFmtId="0" fontId="67" fillId="0" borderId="85" xfId="11" applyFont="1" applyBorder="1"/>
    <xf numFmtId="0" fontId="27" fillId="0" borderId="86" xfId="11" applyFont="1" applyBorder="1" applyAlignment="1">
      <alignment horizontal="right"/>
    </xf>
    <xf numFmtId="0" fontId="67" fillId="0" borderId="87" xfId="11" applyFont="1" applyBorder="1"/>
    <xf numFmtId="0" fontId="27" fillId="0" borderId="66" xfId="11" applyFont="1" applyBorder="1" applyAlignment="1">
      <alignment horizontal="right"/>
    </xf>
    <xf numFmtId="0" fontId="27" fillId="0" borderId="66" xfId="11" applyFont="1" applyBorder="1"/>
    <xf numFmtId="164" fontId="63" fillId="0" borderId="2" xfId="0" applyNumberFormat="1" applyFont="1" applyBorder="1" applyAlignment="1">
      <alignment horizontal="left"/>
    </xf>
    <xf numFmtId="164" fontId="63" fillId="0" borderId="0" xfId="0" applyNumberFormat="1" applyFont="1" applyBorder="1" applyAlignment="1">
      <alignment horizontal="left"/>
    </xf>
    <xf numFmtId="0" fontId="58" fillId="0" borderId="42" xfId="0" applyFont="1" applyBorder="1" applyAlignment="1">
      <alignment horizontal="center"/>
    </xf>
    <xf numFmtId="0" fontId="58" fillId="0" borderId="48" xfId="0" applyFont="1" applyBorder="1" applyAlignment="1">
      <alignment horizontal="center"/>
    </xf>
    <xf numFmtId="0" fontId="58" fillId="0" borderId="49" xfId="0" applyFont="1" applyBorder="1" applyAlignment="1">
      <alignment horizontal="center"/>
    </xf>
    <xf numFmtId="0" fontId="11" fillId="0" borderId="54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5" fillId="0" borderId="50" xfId="0" applyFont="1" applyBorder="1" applyAlignment="1">
      <alignment horizontal="left" vertical="center" indent="1"/>
    </xf>
    <xf numFmtId="0" fontId="15" fillId="0" borderId="51" xfId="0" applyFont="1" applyBorder="1" applyAlignment="1">
      <alignment horizontal="left" vertical="center" indent="1"/>
    </xf>
    <xf numFmtId="0" fontId="15" fillId="0" borderId="53" xfId="0" applyFont="1" applyBorder="1" applyAlignment="1">
      <alignment horizontal="left" vertical="center" indent="1"/>
    </xf>
    <xf numFmtId="0" fontId="24" fillId="0" borderId="50" xfId="0" applyFont="1" applyBorder="1" applyAlignment="1" applyProtection="1">
      <alignment horizontal="center" vertical="center"/>
      <protection hidden="1"/>
    </xf>
    <xf numFmtId="0" fontId="24" fillId="0" borderId="51" xfId="0" applyFont="1" applyBorder="1" applyAlignment="1" applyProtection="1">
      <alignment horizontal="center" vertical="center"/>
      <protection hidden="1"/>
    </xf>
    <xf numFmtId="0" fontId="24" fillId="0" borderId="53" xfId="0" applyFont="1" applyBorder="1" applyAlignment="1" applyProtection="1">
      <alignment horizontal="center" vertical="center"/>
      <protection hidden="1"/>
    </xf>
    <xf numFmtId="0" fontId="17" fillId="0" borderId="57" xfId="0" applyFont="1" applyBorder="1" applyAlignment="1" applyProtection="1">
      <alignment horizontal="center" vertical="center"/>
      <protection locked="0"/>
    </xf>
    <xf numFmtId="0" fontId="17" fillId="0" borderId="58" xfId="0" applyFont="1" applyBorder="1" applyAlignment="1" applyProtection="1">
      <alignment horizontal="center" vertical="center"/>
      <protection locked="0"/>
    </xf>
    <xf numFmtId="0" fontId="17" fillId="0" borderId="62" xfId="0" applyFont="1" applyBorder="1" applyAlignment="1" applyProtection="1">
      <alignment horizontal="center" vertical="center"/>
      <protection locked="0"/>
    </xf>
    <xf numFmtId="0" fontId="11" fillId="0" borderId="56" xfId="0" applyFont="1" applyBorder="1" applyAlignment="1">
      <alignment horizontal="center" vertical="center"/>
    </xf>
    <xf numFmtId="0" fontId="15" fillId="0" borderId="52" xfId="0" applyFont="1" applyBorder="1" applyAlignment="1">
      <alignment horizontal="left" vertical="center" indent="1"/>
    </xf>
    <xf numFmtId="0" fontId="24" fillId="0" borderId="52" xfId="0" applyFont="1" applyBorder="1" applyAlignment="1" applyProtection="1">
      <alignment horizontal="center" vertical="center"/>
      <protection hidden="1"/>
    </xf>
    <xf numFmtId="0" fontId="17" fillId="0" borderId="59" xfId="0" applyFont="1" applyBorder="1" applyAlignment="1" applyProtection="1">
      <alignment horizontal="center" vertical="center"/>
      <protection locked="0"/>
    </xf>
    <xf numFmtId="0" fontId="14" fillId="0" borderId="43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24" fillId="0" borderId="64" xfId="0" applyFont="1" applyBorder="1" applyAlignment="1" applyProtection="1">
      <alignment horizontal="center" vertical="center"/>
      <protection hidden="1"/>
    </xf>
    <xf numFmtId="0" fontId="17" fillId="0" borderId="65" xfId="0" applyFont="1" applyBorder="1" applyAlignment="1" applyProtection="1">
      <alignment horizontal="center" vertical="center"/>
      <protection locked="0"/>
    </xf>
    <xf numFmtId="0" fontId="14" fillId="0" borderId="43" xfId="0" applyFont="1" applyBorder="1" applyAlignment="1" applyProtection="1">
      <alignment horizontal="center" vertical="center"/>
    </xf>
    <xf numFmtId="0" fontId="14" fillId="0" borderId="63" xfId="0" applyFont="1" applyBorder="1" applyAlignment="1" applyProtection="1">
      <alignment horizontal="center" vertical="center"/>
    </xf>
    <xf numFmtId="0" fontId="15" fillId="0" borderId="50" xfId="0" applyFont="1" applyBorder="1" applyAlignment="1" applyProtection="1">
      <alignment horizontal="left" vertical="center" indent="1"/>
    </xf>
    <xf numFmtId="0" fontId="15" fillId="0" borderId="51" xfId="0" applyFont="1" applyBorder="1" applyAlignment="1" applyProtection="1">
      <alignment horizontal="left" vertical="center" indent="1"/>
    </xf>
    <xf numFmtId="0" fontId="15" fillId="0" borderId="53" xfId="0" applyFont="1" applyBorder="1" applyAlignment="1" applyProtection="1">
      <alignment horizontal="left" vertical="center" indent="1"/>
    </xf>
    <xf numFmtId="0" fontId="11" fillId="0" borderId="54" xfId="0" applyFont="1" applyBorder="1" applyAlignment="1" applyProtection="1">
      <alignment horizontal="center" vertical="center"/>
    </xf>
    <xf numFmtId="0" fontId="11" fillId="0" borderId="55" xfId="0" applyFont="1" applyBorder="1" applyAlignment="1" applyProtection="1">
      <alignment horizontal="center" vertical="center"/>
    </xf>
    <xf numFmtId="0" fontId="11" fillId="0" borderId="61" xfId="0" applyFont="1" applyBorder="1" applyAlignment="1" applyProtection="1">
      <alignment horizontal="center" vertical="center"/>
    </xf>
    <xf numFmtId="0" fontId="15" fillId="0" borderId="52" xfId="0" applyFont="1" applyBorder="1" applyAlignment="1" applyProtection="1">
      <alignment horizontal="left" vertical="center" indent="1"/>
    </xf>
    <xf numFmtId="0" fontId="11" fillId="0" borderId="56" xfId="0" applyFont="1" applyBorder="1" applyAlignment="1" applyProtection="1">
      <alignment horizontal="center" vertical="center"/>
    </xf>
    <xf numFmtId="0" fontId="11" fillId="0" borderId="60" xfId="0" applyFont="1" applyBorder="1" applyAlignment="1" applyProtection="1">
      <alignment horizontal="center" vertical="center"/>
    </xf>
    <xf numFmtId="0" fontId="27" fillId="0" borderId="0" xfId="11" applyFont="1" applyAlignment="1">
      <alignment horizontal="left"/>
    </xf>
    <xf numFmtId="0" fontId="67" fillId="0" borderId="0" xfId="11" applyFont="1"/>
    <xf numFmtId="0" fontId="27" fillId="0" borderId="0" xfId="11" applyFont="1"/>
    <xf numFmtId="0" fontId="67" fillId="0" borderId="0" xfId="11" applyFont="1" applyAlignment="1">
      <alignment horizontal="left"/>
    </xf>
    <xf numFmtId="0" fontId="27" fillId="0" borderId="0" xfId="11" applyFont="1" applyBorder="1"/>
    <xf numFmtId="0" fontId="27" fillId="0" borderId="0" xfId="11" applyFont="1" applyAlignment="1">
      <alignment horizontal="right"/>
    </xf>
    <xf numFmtId="0" fontId="25" fillId="0" borderId="34" xfId="11" applyFont="1" applyBorder="1" applyAlignment="1">
      <alignment horizontal="left"/>
    </xf>
    <xf numFmtId="0" fontId="25" fillId="0" borderId="34" xfId="11" applyFont="1" applyBorder="1"/>
    <xf numFmtId="0" fontId="32" fillId="0" borderId="66" xfId="11" applyFont="1" applyBorder="1"/>
    <xf numFmtId="0" fontId="32" fillId="0" borderId="0" xfId="11" applyFont="1" applyBorder="1"/>
    <xf numFmtId="0" fontId="32" fillId="0" borderId="0" xfId="11" applyFont="1"/>
    <xf numFmtId="0" fontId="30" fillId="0" borderId="0" xfId="11" applyFont="1"/>
    <xf numFmtId="0" fontId="32" fillId="0" borderId="0" xfId="11" applyFont="1" applyAlignment="1">
      <alignment horizontal="left" indent="1"/>
    </xf>
    <xf numFmtId="0" fontId="34" fillId="0" borderId="0" xfId="11" applyFont="1"/>
  </cellXfs>
  <cellStyles count="25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Error" xfId="5" xr:uid="{00000000-0005-0000-0000-000004000000}"/>
    <cellStyle name="Footnote" xfId="6" xr:uid="{00000000-0005-0000-0000-000005000000}"/>
    <cellStyle name="Heading" xfId="7" xr:uid="{00000000-0005-0000-0000-000006000000}"/>
    <cellStyle name="Hüperlink 2" xfId="8" xr:uid="{00000000-0005-0000-0000-000007000000}"/>
    <cellStyle name="Normaallaad 2" xfId="9" xr:uid="{00000000-0005-0000-0000-000009000000}"/>
    <cellStyle name="Normaallaad 2 2" xfId="10" xr:uid="{00000000-0005-0000-0000-00000A000000}"/>
    <cellStyle name="Normaallaad 2 2 2" xfId="11" xr:uid="{00000000-0005-0000-0000-00000B000000}"/>
    <cellStyle name="Normaallaad 2 2 2 2" xfId="12" xr:uid="{00000000-0005-0000-0000-00000C000000}"/>
    <cellStyle name="Normaallaad 2 2 3" xfId="13" xr:uid="{00000000-0005-0000-0000-00000D000000}"/>
    <cellStyle name="Normaallaad 2 3" xfId="14" xr:uid="{00000000-0005-0000-0000-00000E000000}"/>
    <cellStyle name="Normaallaad 3" xfId="15" xr:uid="{00000000-0005-0000-0000-00000F000000}"/>
    <cellStyle name="Normaallaad 4" xfId="16" xr:uid="{00000000-0005-0000-0000-000010000000}"/>
    <cellStyle name="Normaallaad 5" xfId="17" xr:uid="{00000000-0005-0000-0000-000011000000}"/>
    <cellStyle name="Normaallaad 5 2" xfId="18" xr:uid="{00000000-0005-0000-0000-000012000000}"/>
    <cellStyle name="Normaallaad 6" xfId="19" xr:uid="{00000000-0005-0000-0000-000013000000}"/>
    <cellStyle name="Normaallaad 7" xfId="20" xr:uid="{00000000-0005-0000-0000-000014000000}"/>
    <cellStyle name="Normal" xfId="0" builtinId="0"/>
    <cellStyle name="Normal 2" xfId="21" xr:uid="{00000000-0005-0000-0000-000015000000}"/>
    <cellStyle name="Status" xfId="22" xr:uid="{00000000-0005-0000-0000-000016000000}"/>
    <cellStyle name="Text" xfId="23" xr:uid="{00000000-0005-0000-0000-000017000000}"/>
    <cellStyle name="Warning" xfId="24" xr:uid="{00000000-0005-0000-0000-00001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_EMV_PD2_tulemused_I_etap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jakava_Tapa"/>
      <sheetName val="Ajakava_Viljandi"/>
      <sheetName val="Tabel_A"/>
      <sheetName val="Tabel_B"/>
      <sheetName val="Parim 4. Tapa"/>
      <sheetName val="Parim 4. Viljandi"/>
      <sheetName val="Kokkuvõte"/>
    </sheetNames>
    <sheetDataSet>
      <sheetData sheetId="0">
        <row r="1">
          <cell r="A1" t="str">
            <v>2022 EESTI MEISTRIVÕISTLUSED KÄSIPALLIS</v>
          </cell>
        </row>
        <row r="2">
          <cell r="A2" t="str">
            <v>NOORMEHED D2 KLASS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2"/>
  <sheetViews>
    <sheetView topLeftCell="E16" zoomScale="90" zoomScaleNormal="90" workbookViewId="0">
      <selection activeCell="K24" sqref="K24"/>
    </sheetView>
  </sheetViews>
  <sheetFormatPr defaultRowHeight="12.5" x14ac:dyDescent="0.25"/>
  <cols>
    <col min="1" max="1" width="8.54296875" style="1" customWidth="1"/>
    <col min="2" max="2" width="6.08984375" customWidth="1"/>
    <col min="3" max="4" width="6.453125" hidden="1" customWidth="1"/>
    <col min="5" max="5" width="30.6328125" customWidth="1"/>
    <col min="6" max="6" width="30" customWidth="1"/>
    <col min="7" max="7" width="2.90625" customWidth="1"/>
    <col min="8" max="8" width="5.6328125" customWidth="1"/>
    <col min="9" max="9" width="4.36328125" customWidth="1"/>
    <col min="10" max="10" width="5.54296875" customWidth="1"/>
    <col min="14" max="15" width="30" bestFit="1" customWidth="1"/>
  </cols>
  <sheetData>
    <row r="1" spans="1:15" ht="18" x14ac:dyDescent="0.4">
      <c r="A1" s="41" t="s">
        <v>32</v>
      </c>
      <c r="B1" s="42"/>
      <c r="C1" s="42"/>
      <c r="D1" s="42"/>
      <c r="E1" s="42"/>
      <c r="F1" s="22"/>
    </row>
    <row r="2" spans="1:15" ht="15" x14ac:dyDescent="0.3">
      <c r="A2" s="23" t="s">
        <v>34</v>
      </c>
      <c r="F2" s="29" t="s">
        <v>56</v>
      </c>
      <c r="G2" s="4"/>
      <c r="H2" s="4"/>
    </row>
    <row r="3" spans="1:15" ht="15" x14ac:dyDescent="0.3">
      <c r="A3" s="23"/>
      <c r="F3" s="29"/>
      <c r="G3" s="4"/>
      <c r="H3" s="4"/>
    </row>
    <row r="4" spans="1:15" s="2" customFormat="1" ht="15.5" x14ac:dyDescent="0.35">
      <c r="A4" s="43" t="s">
        <v>68</v>
      </c>
      <c r="B4" s="26"/>
      <c r="C4" s="26"/>
      <c r="D4" s="26"/>
      <c r="E4" s="26"/>
      <c r="F4" s="71" t="s">
        <v>55</v>
      </c>
      <c r="G4" s="45" t="s">
        <v>70</v>
      </c>
      <c r="H4" s="26"/>
      <c r="I4" s="26"/>
      <c r="J4" s="26"/>
    </row>
    <row r="5" spans="1:15" s="2" customFormat="1" ht="15.5" x14ac:dyDescent="0.35">
      <c r="A5" s="46"/>
      <c r="B5" s="46"/>
      <c r="C5" s="46"/>
      <c r="D5" s="46"/>
      <c r="E5" s="46"/>
      <c r="F5" s="70" t="s">
        <v>63</v>
      </c>
      <c r="G5" s="45" t="s">
        <v>71</v>
      </c>
      <c r="H5" s="46"/>
      <c r="I5" s="46"/>
      <c r="J5" s="44"/>
    </row>
    <row r="6" spans="1:15" s="2" customFormat="1" ht="15.5" x14ac:dyDescent="0.35">
      <c r="A6" s="186">
        <v>44715</v>
      </c>
      <c r="B6" s="186"/>
      <c r="C6" s="186"/>
      <c r="D6" s="186"/>
      <c r="E6" s="186"/>
      <c r="F6" s="47"/>
      <c r="G6" s="48"/>
      <c r="H6" s="47"/>
      <c r="I6" s="47"/>
      <c r="J6" s="47"/>
    </row>
    <row r="7" spans="1:15" s="2" customFormat="1" ht="17.399999999999999" customHeight="1" x14ac:dyDescent="0.35">
      <c r="A7" s="49" t="s">
        <v>0</v>
      </c>
      <c r="B7" s="114" t="s">
        <v>2</v>
      </c>
      <c r="C7" s="114" t="s">
        <v>29</v>
      </c>
      <c r="D7" s="114" t="s">
        <v>28</v>
      </c>
      <c r="E7" s="50" t="s">
        <v>1</v>
      </c>
      <c r="F7" s="50" t="s">
        <v>1</v>
      </c>
      <c r="G7" s="51"/>
      <c r="H7" s="187" t="s">
        <v>6</v>
      </c>
      <c r="I7" s="188"/>
      <c r="J7" s="189"/>
    </row>
    <row r="8" spans="1:15" s="3" customFormat="1" ht="17.399999999999999" customHeight="1" x14ac:dyDescent="0.35">
      <c r="A8" s="52">
        <v>0.58333333333333337</v>
      </c>
      <c r="B8" s="53">
        <v>37</v>
      </c>
      <c r="C8" s="53">
        <v>45</v>
      </c>
      <c r="D8" s="53">
        <v>0</v>
      </c>
      <c r="E8" s="74" t="s">
        <v>33</v>
      </c>
      <c r="F8" s="77" t="s">
        <v>30</v>
      </c>
      <c r="G8" s="54"/>
      <c r="H8" s="55">
        <v>27</v>
      </c>
      <c r="I8" s="56" t="s">
        <v>7</v>
      </c>
      <c r="J8" s="57" t="s">
        <v>151</v>
      </c>
      <c r="N8" s="123"/>
      <c r="O8" s="123"/>
    </row>
    <row r="9" spans="1:15" s="26" customFormat="1" ht="17.399999999999999" customHeight="1" x14ac:dyDescent="0.35">
      <c r="A9" s="58">
        <f t="shared" ref="A9:A14" si="0">A8+TIME(0,C9+D9,0)</f>
        <v>0.61458333333333337</v>
      </c>
      <c r="B9" s="59">
        <f t="shared" ref="B9:B14" si="1">B8+1</f>
        <v>38</v>
      </c>
      <c r="C9" s="53">
        <v>45</v>
      </c>
      <c r="D9" s="53">
        <v>0</v>
      </c>
      <c r="E9" s="75" t="s">
        <v>66</v>
      </c>
      <c r="F9" s="78" t="s">
        <v>65</v>
      </c>
      <c r="G9" s="54"/>
      <c r="H9" s="60">
        <v>20</v>
      </c>
      <c r="I9" s="30" t="s">
        <v>7</v>
      </c>
      <c r="J9" s="61" t="s">
        <v>152</v>
      </c>
      <c r="N9" s="123"/>
      <c r="O9" s="123"/>
    </row>
    <row r="10" spans="1:15" s="26" customFormat="1" ht="17.399999999999999" customHeight="1" x14ac:dyDescent="0.35">
      <c r="A10" s="58">
        <f t="shared" si="0"/>
        <v>0.64583333333333337</v>
      </c>
      <c r="B10" s="59">
        <f t="shared" si="1"/>
        <v>39</v>
      </c>
      <c r="C10" s="53">
        <v>45</v>
      </c>
      <c r="D10" s="53">
        <v>0</v>
      </c>
      <c r="E10" s="75" t="s">
        <v>58</v>
      </c>
      <c r="F10" s="78" t="s">
        <v>59</v>
      </c>
      <c r="G10" s="54"/>
      <c r="H10" s="60">
        <v>24</v>
      </c>
      <c r="I10" s="30" t="s">
        <v>7</v>
      </c>
      <c r="J10" s="61" t="s">
        <v>153</v>
      </c>
      <c r="N10" s="123"/>
      <c r="O10" s="123"/>
    </row>
    <row r="11" spans="1:15" s="26" customFormat="1" ht="17.399999999999999" customHeight="1" x14ac:dyDescent="0.35">
      <c r="A11" s="58">
        <f t="shared" si="0"/>
        <v>0.67708333333333337</v>
      </c>
      <c r="B11" s="59">
        <f t="shared" si="1"/>
        <v>40</v>
      </c>
      <c r="C11" s="53">
        <v>45</v>
      </c>
      <c r="D11" s="53">
        <v>0</v>
      </c>
      <c r="E11" s="75" t="s">
        <v>30</v>
      </c>
      <c r="F11" s="78" t="s">
        <v>61</v>
      </c>
      <c r="G11" s="54"/>
      <c r="H11" s="60">
        <v>20</v>
      </c>
      <c r="I11" s="30" t="s">
        <v>7</v>
      </c>
      <c r="J11" s="61" t="s">
        <v>154</v>
      </c>
      <c r="N11" s="123"/>
      <c r="O11" s="123"/>
    </row>
    <row r="12" spans="1:15" s="26" customFormat="1" ht="17.399999999999999" customHeight="1" x14ac:dyDescent="0.35">
      <c r="A12" s="58">
        <f t="shared" si="0"/>
        <v>0.70833333333333337</v>
      </c>
      <c r="B12" s="59">
        <f t="shared" si="1"/>
        <v>41</v>
      </c>
      <c r="C12" s="53">
        <v>45</v>
      </c>
      <c r="D12" s="53">
        <v>0</v>
      </c>
      <c r="E12" s="75" t="s">
        <v>65</v>
      </c>
      <c r="F12" s="78" t="s">
        <v>33</v>
      </c>
      <c r="G12" s="54"/>
      <c r="H12" s="60">
        <v>11</v>
      </c>
      <c r="I12" s="30" t="s">
        <v>7</v>
      </c>
      <c r="J12" s="61" t="s">
        <v>155</v>
      </c>
      <c r="N12" s="123"/>
      <c r="O12" s="123"/>
    </row>
    <row r="13" spans="1:15" s="26" customFormat="1" ht="17.399999999999999" customHeight="1" x14ac:dyDescent="0.35">
      <c r="A13" s="58">
        <f t="shared" si="0"/>
        <v>0.73958333333333337</v>
      </c>
      <c r="B13" s="59">
        <f t="shared" si="1"/>
        <v>42</v>
      </c>
      <c r="C13" s="53">
        <v>45</v>
      </c>
      <c r="D13" s="53">
        <v>0</v>
      </c>
      <c r="E13" s="75" t="s">
        <v>59</v>
      </c>
      <c r="F13" s="78" t="s">
        <v>66</v>
      </c>
      <c r="G13" s="54"/>
      <c r="H13" s="60">
        <v>15</v>
      </c>
      <c r="I13" s="30" t="s">
        <v>7</v>
      </c>
      <c r="J13" s="61" t="s">
        <v>156</v>
      </c>
      <c r="N13" s="123"/>
      <c r="O13" s="123"/>
    </row>
    <row r="14" spans="1:15" s="21" customFormat="1" ht="17.399999999999999" customHeight="1" x14ac:dyDescent="0.35">
      <c r="A14" s="62">
        <f t="shared" si="0"/>
        <v>0.77083333333333337</v>
      </c>
      <c r="B14" s="63">
        <f t="shared" si="1"/>
        <v>43</v>
      </c>
      <c r="C14" s="100">
        <v>45</v>
      </c>
      <c r="D14" s="100">
        <v>0</v>
      </c>
      <c r="E14" s="76" t="s">
        <v>61</v>
      </c>
      <c r="F14" s="79" t="s">
        <v>58</v>
      </c>
      <c r="G14" s="54"/>
      <c r="H14" s="64">
        <v>15</v>
      </c>
      <c r="I14" s="31" t="s">
        <v>7</v>
      </c>
      <c r="J14" s="65" t="s">
        <v>154</v>
      </c>
      <c r="N14" s="123"/>
      <c r="O14" s="123"/>
    </row>
    <row r="15" spans="1:15" s="2" customFormat="1" ht="26" customHeight="1" x14ac:dyDescent="0.35">
      <c r="A15" s="186">
        <f>A6+1</f>
        <v>44716</v>
      </c>
      <c r="B15" s="186"/>
      <c r="C15" s="186"/>
      <c r="D15" s="186"/>
      <c r="E15" s="186"/>
      <c r="F15" s="66"/>
      <c r="G15" s="48"/>
      <c r="H15" s="47"/>
      <c r="I15" s="47"/>
      <c r="J15" s="47"/>
      <c r="N15" s="124"/>
      <c r="O15" s="125"/>
    </row>
    <row r="16" spans="1:15" s="2" customFormat="1" ht="17.399999999999999" customHeight="1" x14ac:dyDescent="0.35">
      <c r="A16" s="67">
        <v>0.41666666666666669</v>
      </c>
      <c r="B16" s="68">
        <v>44</v>
      </c>
      <c r="C16" s="68">
        <v>45</v>
      </c>
      <c r="D16" s="68">
        <v>0</v>
      </c>
      <c r="E16" s="80" t="s">
        <v>58</v>
      </c>
      <c r="F16" s="81" t="s">
        <v>65</v>
      </c>
      <c r="G16" s="54"/>
      <c r="H16" s="55">
        <v>22</v>
      </c>
      <c r="I16" s="56" t="s">
        <v>7</v>
      </c>
      <c r="J16" s="57" t="s">
        <v>152</v>
      </c>
      <c r="N16" s="123"/>
      <c r="O16" s="123"/>
    </row>
    <row r="17" spans="1:15" ht="17.399999999999999" customHeight="1" x14ac:dyDescent="0.35">
      <c r="A17" s="58">
        <f t="shared" ref="A17:A22" si="2">A16+TIME(0,C17+D17,0)</f>
        <v>0.44791666666666669</v>
      </c>
      <c r="B17" s="59">
        <f t="shared" ref="B17:B22" si="3">B16+1</f>
        <v>45</v>
      </c>
      <c r="C17" s="53">
        <v>45</v>
      </c>
      <c r="D17" s="53">
        <v>0</v>
      </c>
      <c r="E17" s="75" t="s">
        <v>30</v>
      </c>
      <c r="F17" s="78" t="s">
        <v>66</v>
      </c>
      <c r="G17" s="54"/>
      <c r="H17" s="60">
        <v>22</v>
      </c>
      <c r="I17" s="30" t="s">
        <v>7</v>
      </c>
      <c r="J17" s="61" t="s">
        <v>157</v>
      </c>
      <c r="N17" s="123"/>
      <c r="O17" s="123"/>
    </row>
    <row r="18" spans="1:15" ht="17.399999999999999" customHeight="1" x14ac:dyDescent="0.35">
      <c r="A18" s="58">
        <f t="shared" si="2"/>
        <v>0.47916666666666669</v>
      </c>
      <c r="B18" s="59">
        <f t="shared" si="3"/>
        <v>46</v>
      </c>
      <c r="C18" s="53">
        <v>45</v>
      </c>
      <c r="D18" s="53">
        <v>0</v>
      </c>
      <c r="E18" s="75" t="s">
        <v>33</v>
      </c>
      <c r="F18" s="78" t="s">
        <v>59</v>
      </c>
      <c r="G18" s="54"/>
      <c r="H18" s="60">
        <v>26</v>
      </c>
      <c r="I18" s="30" t="s">
        <v>7</v>
      </c>
      <c r="J18" s="61" t="s">
        <v>153</v>
      </c>
      <c r="N18" s="123"/>
      <c r="O18" s="123"/>
    </row>
    <row r="19" spans="1:15" ht="17.399999999999999" customHeight="1" x14ac:dyDescent="0.35">
      <c r="A19" s="58">
        <f t="shared" si="2"/>
        <v>0.51041666666666674</v>
      </c>
      <c r="B19" s="59">
        <f t="shared" si="3"/>
        <v>47</v>
      </c>
      <c r="C19" s="53">
        <v>45</v>
      </c>
      <c r="D19" s="53">
        <v>0</v>
      </c>
      <c r="E19" s="75" t="s">
        <v>65</v>
      </c>
      <c r="F19" s="78" t="s">
        <v>61</v>
      </c>
      <c r="G19" s="54"/>
      <c r="H19" s="60">
        <v>23</v>
      </c>
      <c r="I19" s="30" t="s">
        <v>7</v>
      </c>
      <c r="J19" s="61" t="s">
        <v>153</v>
      </c>
      <c r="N19" s="123"/>
      <c r="O19" s="123"/>
    </row>
    <row r="20" spans="1:15" ht="17.399999999999999" customHeight="1" x14ac:dyDescent="0.35">
      <c r="A20" s="58">
        <f t="shared" si="2"/>
        <v>0.54166666666666674</v>
      </c>
      <c r="B20" s="59">
        <f t="shared" si="3"/>
        <v>48</v>
      </c>
      <c r="C20" s="53">
        <v>45</v>
      </c>
      <c r="D20" s="53">
        <v>0</v>
      </c>
      <c r="E20" s="75" t="s">
        <v>66</v>
      </c>
      <c r="F20" s="78" t="s">
        <v>58</v>
      </c>
      <c r="G20" s="54"/>
      <c r="H20" s="60">
        <v>16</v>
      </c>
      <c r="I20" s="30" t="s">
        <v>7</v>
      </c>
      <c r="J20" s="61" t="s">
        <v>158</v>
      </c>
      <c r="N20" s="123"/>
      <c r="O20" s="123"/>
    </row>
    <row r="21" spans="1:15" ht="17.399999999999999" customHeight="1" x14ac:dyDescent="0.35">
      <c r="A21" s="58">
        <f t="shared" si="2"/>
        <v>0.57291666666666674</v>
      </c>
      <c r="B21" s="59">
        <f t="shared" si="3"/>
        <v>49</v>
      </c>
      <c r="C21" s="53">
        <v>45</v>
      </c>
      <c r="D21" s="53">
        <v>0</v>
      </c>
      <c r="E21" s="116" t="s">
        <v>59</v>
      </c>
      <c r="F21" s="77" t="s">
        <v>30</v>
      </c>
      <c r="G21" s="54"/>
      <c r="H21" s="118">
        <v>28</v>
      </c>
      <c r="I21" s="30" t="s">
        <v>7</v>
      </c>
      <c r="J21" s="119" t="s">
        <v>157</v>
      </c>
      <c r="N21" s="123"/>
      <c r="O21" s="123"/>
    </row>
    <row r="22" spans="1:15" ht="17.399999999999999" customHeight="1" x14ac:dyDescent="0.35">
      <c r="A22" s="62">
        <f t="shared" si="2"/>
        <v>0.60416666666666674</v>
      </c>
      <c r="B22" s="63">
        <f t="shared" si="3"/>
        <v>50</v>
      </c>
      <c r="C22" s="100">
        <v>45</v>
      </c>
      <c r="D22" s="100">
        <v>0</v>
      </c>
      <c r="E22" s="151" t="s">
        <v>61</v>
      </c>
      <c r="F22" s="79" t="s">
        <v>33</v>
      </c>
      <c r="G22" s="54"/>
      <c r="H22" s="64">
        <v>18</v>
      </c>
      <c r="I22" s="31" t="s">
        <v>7</v>
      </c>
      <c r="J22" s="65" t="s">
        <v>159</v>
      </c>
      <c r="N22" s="123"/>
      <c r="O22" s="123"/>
    </row>
    <row r="23" spans="1:15" ht="29.25" customHeight="1" x14ac:dyDescent="0.3">
      <c r="A23" s="185">
        <f>A15+1</f>
        <v>44717</v>
      </c>
      <c r="B23" s="185"/>
      <c r="C23" s="185"/>
      <c r="D23" s="185"/>
      <c r="E23" s="185"/>
      <c r="F23" s="69"/>
      <c r="G23" s="48"/>
      <c r="H23" s="47"/>
      <c r="I23" s="47"/>
      <c r="J23" s="47"/>
      <c r="N23" s="124"/>
      <c r="O23" s="125"/>
    </row>
    <row r="24" spans="1:15" ht="17.25" customHeight="1" x14ac:dyDescent="0.35">
      <c r="A24" s="67">
        <v>0.41666666666666669</v>
      </c>
      <c r="B24" s="68">
        <v>51</v>
      </c>
      <c r="C24" s="68">
        <v>45</v>
      </c>
      <c r="D24" s="68">
        <v>0</v>
      </c>
      <c r="E24" s="80" t="s">
        <v>65</v>
      </c>
      <c r="F24" s="81" t="s">
        <v>30</v>
      </c>
      <c r="G24" s="54"/>
      <c r="H24" s="55">
        <v>22</v>
      </c>
      <c r="I24" s="56" t="s">
        <v>7</v>
      </c>
      <c r="J24" s="57" t="s">
        <v>154</v>
      </c>
      <c r="N24" s="123"/>
      <c r="O24" s="123"/>
    </row>
    <row r="25" spans="1:15" ht="17.25" customHeight="1" x14ac:dyDescent="0.35">
      <c r="A25" s="58">
        <f t="shared" ref="A25:A30" si="4">A24+TIME(0,C25+D25,0)</f>
        <v>0.44791666666666669</v>
      </c>
      <c r="B25" s="59">
        <f t="shared" ref="B25:B30" si="5">B24+1</f>
        <v>52</v>
      </c>
      <c r="C25" s="53">
        <v>45</v>
      </c>
      <c r="D25" s="53">
        <v>0</v>
      </c>
      <c r="E25" s="75" t="s">
        <v>61</v>
      </c>
      <c r="F25" s="78" t="s">
        <v>59</v>
      </c>
      <c r="G25" s="54"/>
      <c r="H25" s="60">
        <v>21</v>
      </c>
      <c r="I25" s="30" t="s">
        <v>7</v>
      </c>
      <c r="J25" s="61" t="s">
        <v>160</v>
      </c>
      <c r="N25" s="123"/>
      <c r="O25" s="123"/>
    </row>
    <row r="26" spans="1:15" ht="17.25" customHeight="1" x14ac:dyDescent="0.35">
      <c r="A26" s="58">
        <f t="shared" si="4"/>
        <v>0.47916666666666669</v>
      </c>
      <c r="B26" s="59">
        <f t="shared" si="5"/>
        <v>53</v>
      </c>
      <c r="C26" s="53">
        <v>45</v>
      </c>
      <c r="D26" s="53">
        <v>0</v>
      </c>
      <c r="E26" s="75" t="s">
        <v>33</v>
      </c>
      <c r="F26" s="78" t="s">
        <v>66</v>
      </c>
      <c r="G26" s="54"/>
      <c r="H26" s="60">
        <v>25</v>
      </c>
      <c r="I26" s="30" t="s">
        <v>7</v>
      </c>
      <c r="J26" s="61" t="s">
        <v>161</v>
      </c>
      <c r="N26" s="123"/>
      <c r="O26" s="123"/>
    </row>
    <row r="27" spans="1:15" ht="17.25" customHeight="1" x14ac:dyDescent="0.35">
      <c r="A27" s="58">
        <f t="shared" si="4"/>
        <v>0.51041666666666674</v>
      </c>
      <c r="B27" s="59">
        <f t="shared" si="5"/>
        <v>54</v>
      </c>
      <c r="C27" s="53">
        <v>45</v>
      </c>
      <c r="D27" s="53">
        <v>0</v>
      </c>
      <c r="E27" s="75" t="s">
        <v>30</v>
      </c>
      <c r="F27" s="78" t="s">
        <v>58</v>
      </c>
      <c r="G27" s="54"/>
      <c r="H27" s="60">
        <v>15</v>
      </c>
      <c r="I27" s="30" t="s">
        <v>7</v>
      </c>
      <c r="J27" s="61" t="s">
        <v>154</v>
      </c>
      <c r="N27" s="123"/>
      <c r="O27" s="123"/>
    </row>
    <row r="28" spans="1:15" ht="17.25" customHeight="1" x14ac:dyDescent="0.35">
      <c r="A28" s="58">
        <f t="shared" si="4"/>
        <v>0.54166666666666674</v>
      </c>
      <c r="B28" s="59">
        <f t="shared" si="5"/>
        <v>55</v>
      </c>
      <c r="C28" s="53">
        <v>45</v>
      </c>
      <c r="D28" s="53">
        <v>0</v>
      </c>
      <c r="E28" s="75" t="s">
        <v>59</v>
      </c>
      <c r="F28" s="78" t="s">
        <v>65</v>
      </c>
      <c r="G28" s="54"/>
      <c r="H28" s="60">
        <v>20</v>
      </c>
      <c r="I28" s="30" t="s">
        <v>7</v>
      </c>
      <c r="J28" s="61" t="s">
        <v>162</v>
      </c>
      <c r="N28" s="123"/>
      <c r="O28" s="123"/>
    </row>
    <row r="29" spans="1:15" ht="17.25" customHeight="1" x14ac:dyDescent="0.35">
      <c r="A29" s="58">
        <f t="shared" si="4"/>
        <v>0.57291666666666674</v>
      </c>
      <c r="B29" s="59">
        <f t="shared" si="5"/>
        <v>56</v>
      </c>
      <c r="C29" s="53">
        <v>45</v>
      </c>
      <c r="D29" s="53">
        <v>0</v>
      </c>
      <c r="E29" s="75" t="s">
        <v>66</v>
      </c>
      <c r="F29" s="78" t="s">
        <v>61</v>
      </c>
      <c r="G29" s="54"/>
      <c r="H29" s="60">
        <v>24</v>
      </c>
      <c r="I29" s="30" t="s">
        <v>7</v>
      </c>
      <c r="J29" s="61" t="s">
        <v>161</v>
      </c>
      <c r="N29" s="123"/>
      <c r="O29" s="123"/>
    </row>
    <row r="30" spans="1:15" ht="17.25" customHeight="1" x14ac:dyDescent="0.35">
      <c r="A30" s="62">
        <f t="shared" si="4"/>
        <v>0.60416666666666674</v>
      </c>
      <c r="B30" s="63">
        <f t="shared" si="5"/>
        <v>57</v>
      </c>
      <c r="C30" s="100">
        <v>45</v>
      </c>
      <c r="D30" s="100">
        <v>0</v>
      </c>
      <c r="E30" s="76" t="s">
        <v>58</v>
      </c>
      <c r="F30" s="79" t="s">
        <v>33</v>
      </c>
      <c r="G30" s="54"/>
      <c r="H30" s="64">
        <v>27</v>
      </c>
      <c r="I30" s="31" t="s">
        <v>7</v>
      </c>
      <c r="J30" s="65" t="s">
        <v>163</v>
      </c>
      <c r="N30" s="123"/>
      <c r="O30" s="123"/>
    </row>
    <row r="32" spans="1:15" ht="14.5" x14ac:dyDescent="0.35">
      <c r="A32" s="104"/>
      <c r="B32" s="105"/>
    </row>
  </sheetData>
  <mergeCells count="4">
    <mergeCell ref="A23:E23"/>
    <mergeCell ref="A6:E6"/>
    <mergeCell ref="H7:J7"/>
    <mergeCell ref="A15:E15"/>
  </mergeCells>
  <phoneticPr fontId="21" type="noConversion"/>
  <pageMargins left="0.59" right="0.24" top="0.61" bottom="0.39" header="0.5" footer="0.26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8"/>
  <sheetViews>
    <sheetView topLeftCell="E7" zoomScale="90" zoomScaleNormal="90" workbookViewId="0">
      <selection activeCell="L14" sqref="L14"/>
    </sheetView>
  </sheetViews>
  <sheetFormatPr defaultRowHeight="12.5" x14ac:dyDescent="0.25"/>
  <cols>
    <col min="1" max="1" width="8.54296875" style="1" customWidth="1"/>
    <col min="2" max="2" width="6.08984375" customWidth="1"/>
    <col min="3" max="4" width="6.453125" hidden="1" customWidth="1"/>
    <col min="5" max="5" width="30.6328125" customWidth="1"/>
    <col min="6" max="6" width="30" customWidth="1"/>
    <col min="7" max="7" width="2.90625" customWidth="1"/>
    <col min="8" max="8" width="5.6328125" customWidth="1"/>
    <col min="9" max="9" width="4.36328125" customWidth="1"/>
    <col min="10" max="10" width="5.54296875" customWidth="1"/>
    <col min="15" max="16" width="30" bestFit="1" customWidth="1"/>
    <col min="19" max="20" width="28.08984375" bestFit="1" customWidth="1"/>
  </cols>
  <sheetData>
    <row r="1" spans="1:20" ht="18" x14ac:dyDescent="0.4">
      <c r="A1" s="41" t="s">
        <v>32</v>
      </c>
      <c r="B1" s="42"/>
      <c r="C1" s="42"/>
      <c r="D1" s="42"/>
      <c r="E1" s="42"/>
      <c r="F1" s="22"/>
    </row>
    <row r="2" spans="1:20" ht="15" x14ac:dyDescent="0.3">
      <c r="A2" s="23" t="s">
        <v>34</v>
      </c>
      <c r="F2" s="29" t="s">
        <v>56</v>
      </c>
      <c r="G2" s="4"/>
      <c r="H2" s="4"/>
    </row>
    <row r="3" spans="1:20" ht="15" x14ac:dyDescent="0.3">
      <c r="A3" s="23"/>
      <c r="F3" s="29"/>
      <c r="G3" s="4"/>
      <c r="H3" s="4"/>
    </row>
    <row r="4" spans="1:20" s="2" customFormat="1" ht="15.5" x14ac:dyDescent="0.35">
      <c r="A4" s="43" t="s">
        <v>69</v>
      </c>
      <c r="B4" s="26"/>
      <c r="C4" s="26"/>
      <c r="D4" s="26"/>
      <c r="E4" s="26"/>
      <c r="F4" s="71" t="s">
        <v>81</v>
      </c>
      <c r="H4" s="26"/>
      <c r="I4" s="26"/>
      <c r="J4" s="120" t="s">
        <v>72</v>
      </c>
    </row>
    <row r="5" spans="1:20" s="2" customFormat="1" ht="15.5" x14ac:dyDescent="0.35">
      <c r="A5" s="46"/>
      <c r="B5" s="46"/>
      <c r="C5" s="46"/>
      <c r="D5" s="46"/>
      <c r="E5" s="70" t="s">
        <v>63</v>
      </c>
      <c r="H5" s="46"/>
      <c r="I5" s="46"/>
      <c r="J5" s="120" t="s">
        <v>73</v>
      </c>
    </row>
    <row r="6" spans="1:20" s="2" customFormat="1" ht="15.5" x14ac:dyDescent="0.35">
      <c r="A6" s="186">
        <v>44716</v>
      </c>
      <c r="B6" s="186"/>
      <c r="C6" s="186"/>
      <c r="D6" s="186"/>
      <c r="E6" s="186"/>
      <c r="F6" s="47"/>
      <c r="G6" s="48"/>
      <c r="H6" s="47"/>
      <c r="I6" s="47"/>
      <c r="J6" s="47"/>
    </row>
    <row r="7" spans="1:20" s="2" customFormat="1" ht="17.399999999999999" customHeight="1" x14ac:dyDescent="0.35">
      <c r="A7" s="49" t="s">
        <v>0</v>
      </c>
      <c r="B7" s="114" t="s">
        <v>2</v>
      </c>
      <c r="C7" s="114" t="s">
        <v>29</v>
      </c>
      <c r="D7" s="114" t="s">
        <v>28</v>
      </c>
      <c r="E7" s="50" t="s">
        <v>1</v>
      </c>
      <c r="F7" s="50" t="s">
        <v>1</v>
      </c>
      <c r="G7" s="51"/>
      <c r="H7" s="187" t="s">
        <v>6</v>
      </c>
      <c r="I7" s="188"/>
      <c r="J7" s="189"/>
    </row>
    <row r="8" spans="1:20" s="3" customFormat="1" ht="17.399999999999999" customHeight="1" x14ac:dyDescent="0.35">
      <c r="A8" s="52">
        <v>0.45833333333333331</v>
      </c>
      <c r="B8" s="53">
        <v>58</v>
      </c>
      <c r="C8" s="53">
        <v>45</v>
      </c>
      <c r="D8" s="53">
        <v>0</v>
      </c>
      <c r="E8" s="74" t="s">
        <v>67</v>
      </c>
      <c r="F8" s="77" t="s">
        <v>31</v>
      </c>
      <c r="G8" s="54"/>
      <c r="H8" s="55">
        <v>18</v>
      </c>
      <c r="I8" s="56" t="s">
        <v>7</v>
      </c>
      <c r="J8" s="57" t="s">
        <v>152</v>
      </c>
      <c r="N8" s="2"/>
      <c r="O8" s="121"/>
      <c r="P8" s="121"/>
      <c r="S8" s="121"/>
      <c r="T8" s="121"/>
    </row>
    <row r="9" spans="1:20" s="26" customFormat="1" ht="17.399999999999999" customHeight="1" x14ac:dyDescent="0.35">
      <c r="A9" s="58">
        <f>A8+TIME(0,C9+D9,0)</f>
        <v>0.48958333333333331</v>
      </c>
      <c r="B9" s="59">
        <f>B8+1</f>
        <v>59</v>
      </c>
      <c r="C9" s="53">
        <v>45</v>
      </c>
      <c r="D9" s="53">
        <v>0</v>
      </c>
      <c r="E9" s="75" t="s">
        <v>57</v>
      </c>
      <c r="F9" s="78" t="s">
        <v>64</v>
      </c>
      <c r="G9" s="54"/>
      <c r="H9" s="60">
        <v>13</v>
      </c>
      <c r="I9" s="30" t="s">
        <v>7</v>
      </c>
      <c r="J9" s="61" t="s">
        <v>152</v>
      </c>
      <c r="N9" s="2"/>
      <c r="O9" s="121"/>
      <c r="P9" s="121"/>
      <c r="S9" s="121"/>
      <c r="T9" s="121"/>
    </row>
    <row r="10" spans="1:20" s="26" customFormat="1" ht="17.399999999999999" customHeight="1" x14ac:dyDescent="0.35">
      <c r="A10" s="58">
        <f>A9+TIME(0,C10+D10,0)</f>
        <v>0.52083333333333326</v>
      </c>
      <c r="B10" s="59">
        <f t="shared" ref="B10:B16" si="0">B9+1</f>
        <v>60</v>
      </c>
      <c r="C10" s="53">
        <v>45</v>
      </c>
      <c r="D10" s="53">
        <v>0</v>
      </c>
      <c r="E10" s="75" t="s">
        <v>60</v>
      </c>
      <c r="F10" s="78" t="s">
        <v>62</v>
      </c>
      <c r="G10" s="54"/>
      <c r="H10" s="60">
        <v>22</v>
      </c>
      <c r="I10" s="30" t="s">
        <v>7</v>
      </c>
      <c r="J10" s="61" t="s">
        <v>164</v>
      </c>
      <c r="N10" s="2"/>
      <c r="O10" s="121"/>
      <c r="P10" s="121"/>
      <c r="S10" s="121"/>
      <c r="T10" s="121"/>
    </row>
    <row r="11" spans="1:20" s="26" customFormat="1" ht="17.399999999999999" customHeight="1" x14ac:dyDescent="0.35">
      <c r="A11" s="58">
        <f t="shared" ref="A11:A16" si="1">A10+TIME(0,C11+D11,0)</f>
        <v>0.57291666666666663</v>
      </c>
      <c r="B11" s="59">
        <f t="shared" si="0"/>
        <v>61</v>
      </c>
      <c r="C11" s="53">
        <v>45</v>
      </c>
      <c r="D11" s="53">
        <v>30</v>
      </c>
      <c r="E11" s="75" t="s">
        <v>31</v>
      </c>
      <c r="F11" s="78" t="s">
        <v>57</v>
      </c>
      <c r="G11" s="54"/>
      <c r="H11" s="60">
        <v>16</v>
      </c>
      <c r="I11" s="30" t="s">
        <v>7</v>
      </c>
      <c r="J11" s="61" t="s">
        <v>159</v>
      </c>
      <c r="N11" s="2"/>
      <c r="O11" s="121"/>
      <c r="P11" s="121"/>
      <c r="S11" s="121"/>
      <c r="T11" s="121"/>
    </row>
    <row r="12" spans="1:20" s="26" customFormat="1" ht="17.399999999999999" customHeight="1" x14ac:dyDescent="0.35">
      <c r="A12" s="58">
        <f t="shared" si="1"/>
        <v>0.60416666666666663</v>
      </c>
      <c r="B12" s="59">
        <f t="shared" si="0"/>
        <v>62</v>
      </c>
      <c r="C12" s="53">
        <v>45</v>
      </c>
      <c r="D12" s="53">
        <v>0</v>
      </c>
      <c r="E12" s="75" t="s">
        <v>62</v>
      </c>
      <c r="F12" s="78" t="s">
        <v>67</v>
      </c>
      <c r="G12" s="54"/>
      <c r="H12" s="60">
        <v>12</v>
      </c>
      <c r="I12" s="30" t="s">
        <v>7</v>
      </c>
      <c r="J12" s="61" t="s">
        <v>154</v>
      </c>
      <c r="N12" s="2"/>
      <c r="O12" s="121"/>
      <c r="P12" s="121"/>
      <c r="S12" s="121"/>
      <c r="T12" s="121"/>
    </row>
    <row r="13" spans="1:20" s="26" customFormat="1" ht="17.399999999999999" customHeight="1" x14ac:dyDescent="0.35">
      <c r="A13" s="58">
        <f t="shared" si="1"/>
        <v>0.63541666666666663</v>
      </c>
      <c r="B13" s="59">
        <f t="shared" si="0"/>
        <v>63</v>
      </c>
      <c r="C13" s="53">
        <v>45</v>
      </c>
      <c r="D13" s="53">
        <v>0</v>
      </c>
      <c r="E13" s="75" t="s">
        <v>64</v>
      </c>
      <c r="F13" s="78" t="s">
        <v>60</v>
      </c>
      <c r="G13" s="54"/>
      <c r="H13" s="60">
        <v>25</v>
      </c>
      <c r="I13" s="30" t="s">
        <v>7</v>
      </c>
      <c r="J13" s="61" t="s">
        <v>165</v>
      </c>
      <c r="N13" s="2"/>
      <c r="O13" s="121"/>
      <c r="P13" s="121"/>
      <c r="S13" s="121"/>
      <c r="T13" s="121"/>
    </row>
    <row r="14" spans="1:20" s="26" customFormat="1" ht="17.399999999999999" customHeight="1" x14ac:dyDescent="0.35">
      <c r="A14" s="58">
        <f t="shared" si="1"/>
        <v>0.6875</v>
      </c>
      <c r="B14" s="59">
        <f t="shared" si="0"/>
        <v>64</v>
      </c>
      <c r="C14" s="53">
        <v>45</v>
      </c>
      <c r="D14" s="53">
        <v>30</v>
      </c>
      <c r="E14" s="116" t="s">
        <v>57</v>
      </c>
      <c r="F14" s="77" t="s">
        <v>62</v>
      </c>
      <c r="G14" s="54"/>
      <c r="H14" s="118">
        <v>26</v>
      </c>
      <c r="I14" s="30" t="s">
        <v>7</v>
      </c>
      <c r="J14" s="119" t="s">
        <v>166</v>
      </c>
      <c r="N14" s="2"/>
      <c r="O14" s="121"/>
      <c r="P14" s="121"/>
      <c r="S14" s="121"/>
      <c r="T14" s="121"/>
    </row>
    <row r="15" spans="1:20" s="26" customFormat="1" ht="17.399999999999999" customHeight="1" x14ac:dyDescent="0.35">
      <c r="A15" s="58">
        <f t="shared" si="1"/>
        <v>0.71875</v>
      </c>
      <c r="B15" s="59">
        <f t="shared" si="0"/>
        <v>65</v>
      </c>
      <c r="C15" s="53">
        <v>45</v>
      </c>
      <c r="D15" s="53">
        <v>0</v>
      </c>
      <c r="E15" s="149" t="s">
        <v>67</v>
      </c>
      <c r="F15" s="117" t="s">
        <v>60</v>
      </c>
      <c r="G15" s="54"/>
      <c r="H15" s="118">
        <v>16</v>
      </c>
      <c r="I15" s="30" t="s">
        <v>7</v>
      </c>
      <c r="J15" s="119" t="s">
        <v>167</v>
      </c>
      <c r="N15" s="2"/>
      <c r="O15" s="121"/>
      <c r="P15" s="121"/>
      <c r="S15" s="121"/>
      <c r="T15" s="121"/>
    </row>
    <row r="16" spans="1:20" s="21" customFormat="1" ht="17.399999999999999" customHeight="1" x14ac:dyDescent="0.35">
      <c r="A16" s="62">
        <f t="shared" si="1"/>
        <v>0.75</v>
      </c>
      <c r="B16" s="63">
        <f t="shared" si="0"/>
        <v>66</v>
      </c>
      <c r="C16" s="100">
        <v>45</v>
      </c>
      <c r="D16" s="100">
        <v>0</v>
      </c>
      <c r="E16" s="151" t="s">
        <v>31</v>
      </c>
      <c r="F16" s="150" t="s">
        <v>64</v>
      </c>
      <c r="G16" s="54"/>
      <c r="H16" s="64">
        <v>11</v>
      </c>
      <c r="I16" s="31" t="s">
        <v>7</v>
      </c>
      <c r="J16" s="65" t="s">
        <v>168</v>
      </c>
      <c r="N16" s="2"/>
      <c r="O16" s="121"/>
      <c r="P16" s="121"/>
      <c r="S16" s="121"/>
      <c r="T16" s="121"/>
    </row>
    <row r="17" spans="1:20" s="2" customFormat="1" ht="26" customHeight="1" x14ac:dyDescent="0.35">
      <c r="A17" s="186">
        <f>A6+1</f>
        <v>44717</v>
      </c>
      <c r="B17" s="186"/>
      <c r="C17" s="186"/>
      <c r="D17" s="186"/>
      <c r="E17" s="186"/>
      <c r="F17" s="66"/>
      <c r="G17" s="48"/>
      <c r="H17" s="47"/>
      <c r="I17" s="47"/>
      <c r="J17" s="47"/>
      <c r="O17" s="122"/>
      <c r="P17" s="122"/>
      <c r="S17" s="21"/>
      <c r="T17" s="21"/>
    </row>
    <row r="18" spans="1:20" s="2" customFormat="1" ht="17.399999999999999" customHeight="1" x14ac:dyDescent="0.35">
      <c r="A18" s="67">
        <v>0.41666666666666669</v>
      </c>
      <c r="B18" s="68">
        <v>67</v>
      </c>
      <c r="C18" s="68">
        <v>45</v>
      </c>
      <c r="D18" s="68">
        <v>0</v>
      </c>
      <c r="E18" s="80" t="s">
        <v>62</v>
      </c>
      <c r="F18" s="81" t="s">
        <v>64</v>
      </c>
      <c r="G18" s="54"/>
      <c r="H18" s="55">
        <v>4</v>
      </c>
      <c r="I18" s="56" t="s">
        <v>7</v>
      </c>
      <c r="J18" s="57" t="s">
        <v>169</v>
      </c>
      <c r="O18" s="121"/>
      <c r="P18" s="121"/>
      <c r="S18" s="21"/>
      <c r="T18" s="21"/>
    </row>
    <row r="19" spans="1:20" ht="17.399999999999999" customHeight="1" x14ac:dyDescent="0.35">
      <c r="A19" s="58">
        <f>A18+TIME(0,C19+D19,0)</f>
        <v>0.44791666666666669</v>
      </c>
      <c r="B19" s="59">
        <f>B18+1</f>
        <v>68</v>
      </c>
      <c r="C19" s="53">
        <v>45</v>
      </c>
      <c r="D19" s="53">
        <v>0</v>
      </c>
      <c r="E19" s="75" t="s">
        <v>60</v>
      </c>
      <c r="F19" s="78" t="s">
        <v>31</v>
      </c>
      <c r="G19" s="54"/>
      <c r="H19" s="60">
        <v>15</v>
      </c>
      <c r="I19" s="30" t="s">
        <v>7</v>
      </c>
      <c r="J19" s="61" t="s">
        <v>170</v>
      </c>
      <c r="N19" s="2"/>
      <c r="O19" s="121"/>
      <c r="P19" s="121"/>
      <c r="S19" s="21"/>
      <c r="T19" s="21"/>
    </row>
    <row r="20" spans="1:20" ht="17.399999999999999" customHeight="1" x14ac:dyDescent="0.35">
      <c r="A20" s="58">
        <f>A19+TIME(0,C20+D20,0)</f>
        <v>0.47916666666666669</v>
      </c>
      <c r="B20" s="59">
        <f>B19+1</f>
        <v>69</v>
      </c>
      <c r="C20" s="53">
        <v>45</v>
      </c>
      <c r="D20" s="53">
        <v>0</v>
      </c>
      <c r="E20" s="75" t="s">
        <v>67</v>
      </c>
      <c r="F20" s="78" t="s">
        <v>57</v>
      </c>
      <c r="G20" s="54"/>
      <c r="H20" s="60">
        <v>8</v>
      </c>
      <c r="I20" s="30" t="s">
        <v>7</v>
      </c>
      <c r="J20" s="61" t="s">
        <v>156</v>
      </c>
      <c r="N20" s="2"/>
      <c r="O20" s="121"/>
      <c r="P20" s="121"/>
      <c r="S20" s="21"/>
      <c r="T20" s="21"/>
    </row>
    <row r="21" spans="1:20" ht="17.399999999999999" customHeight="1" x14ac:dyDescent="0.35">
      <c r="A21" s="58">
        <f>A20+TIME(0,C21+D21,0)</f>
        <v>0.53125</v>
      </c>
      <c r="B21" s="59">
        <f>B20+1</f>
        <v>70</v>
      </c>
      <c r="C21" s="53">
        <v>45</v>
      </c>
      <c r="D21" s="53">
        <v>30</v>
      </c>
      <c r="E21" s="75" t="s">
        <v>31</v>
      </c>
      <c r="F21" s="78" t="s">
        <v>62</v>
      </c>
      <c r="G21" s="54"/>
      <c r="H21" s="60">
        <v>17</v>
      </c>
      <c r="I21" s="30" t="s">
        <v>7</v>
      </c>
      <c r="J21" s="61" t="s">
        <v>167</v>
      </c>
      <c r="N21" s="2"/>
      <c r="O21" s="121"/>
      <c r="P21" s="121"/>
      <c r="S21" s="21"/>
      <c r="T21" s="21"/>
    </row>
    <row r="22" spans="1:20" ht="17.399999999999999" customHeight="1" x14ac:dyDescent="0.35">
      <c r="A22" s="58">
        <f>A21+TIME(0,C22+D22,0)</f>
        <v>0.5625</v>
      </c>
      <c r="B22" s="59">
        <f>B21+1</f>
        <v>71</v>
      </c>
      <c r="C22" s="53">
        <v>45</v>
      </c>
      <c r="D22" s="53">
        <v>0</v>
      </c>
      <c r="E22" s="75" t="s">
        <v>64</v>
      </c>
      <c r="F22" s="78" t="s">
        <v>67</v>
      </c>
      <c r="G22" s="54"/>
      <c r="H22" s="60">
        <v>27</v>
      </c>
      <c r="I22" s="30" t="s">
        <v>7</v>
      </c>
      <c r="J22" s="61" t="s">
        <v>171</v>
      </c>
      <c r="N22" s="2"/>
      <c r="O22" s="121"/>
      <c r="P22" s="121"/>
      <c r="S22" s="21"/>
      <c r="T22" s="21"/>
    </row>
    <row r="23" spans="1:20" ht="17.399999999999999" customHeight="1" x14ac:dyDescent="0.35">
      <c r="A23" s="62">
        <f>A22+TIME(0,C23+D23,0)</f>
        <v>0.59375</v>
      </c>
      <c r="B23" s="63">
        <f>B22+1</f>
        <v>72</v>
      </c>
      <c r="C23" s="100">
        <v>45</v>
      </c>
      <c r="D23" s="100">
        <v>0</v>
      </c>
      <c r="E23" s="76" t="s">
        <v>57</v>
      </c>
      <c r="F23" s="79" t="s">
        <v>60</v>
      </c>
      <c r="G23" s="54"/>
      <c r="H23" s="64">
        <v>19</v>
      </c>
      <c r="I23" s="31" t="s">
        <v>7</v>
      </c>
      <c r="J23" s="65" t="s">
        <v>166</v>
      </c>
      <c r="N23" s="2"/>
      <c r="O23" s="121"/>
      <c r="P23" s="121"/>
      <c r="S23" s="21"/>
      <c r="T23" s="21"/>
    </row>
    <row r="24" spans="1:20" ht="15.5" x14ac:dyDescent="0.35">
      <c r="S24" s="21"/>
      <c r="T24" s="21"/>
    </row>
    <row r="25" spans="1:20" ht="14.5" x14ac:dyDescent="0.35">
      <c r="A25" s="104"/>
      <c r="B25" s="105"/>
    </row>
    <row r="27" spans="1:20" ht="15.5" x14ac:dyDescent="0.35">
      <c r="O27" s="2"/>
      <c r="P27" s="2"/>
    </row>
    <row r="28" spans="1:20" ht="15.5" x14ac:dyDescent="0.35">
      <c r="O28" s="2"/>
      <c r="P28" s="2"/>
    </row>
  </sheetData>
  <mergeCells count="3">
    <mergeCell ref="A6:E6"/>
    <mergeCell ref="H7:J7"/>
    <mergeCell ref="A17:E17"/>
  </mergeCells>
  <pageMargins left="0.59" right="0.24" top="0.61" bottom="0.39" header="0.5" footer="0.26"/>
  <pageSetup paperSize="9" scale="9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436C8-685F-4C45-902B-598B684E4B5A}">
  <dimension ref="A1:R27"/>
  <sheetViews>
    <sheetView workbookViewId="0">
      <selection activeCell="P6" sqref="P6"/>
    </sheetView>
  </sheetViews>
  <sheetFormatPr defaultRowHeight="12.5" x14ac:dyDescent="0.25"/>
  <cols>
    <col min="1" max="1" width="5.81640625" customWidth="1"/>
    <col min="2" max="2" width="42" customWidth="1"/>
    <col min="3" max="9" width="9.1796875" customWidth="1"/>
    <col min="10" max="10" width="7.26953125" customWidth="1"/>
    <col min="11" max="11" width="7" customWidth="1"/>
    <col min="257" max="257" width="5.81640625" customWidth="1"/>
    <col min="258" max="258" width="42" customWidth="1"/>
    <col min="259" max="265" width="9.1796875" customWidth="1"/>
    <col min="266" max="266" width="7.26953125" customWidth="1"/>
    <col min="267" max="267" width="7" customWidth="1"/>
    <col min="513" max="513" width="5.81640625" customWidth="1"/>
    <col min="514" max="514" width="42" customWidth="1"/>
    <col min="515" max="521" width="9.1796875" customWidth="1"/>
    <col min="522" max="522" width="7.26953125" customWidth="1"/>
    <col min="523" max="523" width="7" customWidth="1"/>
    <col min="769" max="769" width="5.81640625" customWidth="1"/>
    <col min="770" max="770" width="42" customWidth="1"/>
    <col min="771" max="777" width="9.1796875" customWidth="1"/>
    <col min="778" max="778" width="7.26953125" customWidth="1"/>
    <col min="779" max="779" width="7" customWidth="1"/>
    <col min="1025" max="1025" width="5.81640625" customWidth="1"/>
    <col min="1026" max="1026" width="42" customWidth="1"/>
    <col min="1027" max="1033" width="9.1796875" customWidth="1"/>
    <col min="1034" max="1034" width="7.26953125" customWidth="1"/>
    <col min="1035" max="1035" width="7" customWidth="1"/>
    <col min="1281" max="1281" width="5.81640625" customWidth="1"/>
    <col min="1282" max="1282" width="42" customWidth="1"/>
    <col min="1283" max="1289" width="9.1796875" customWidth="1"/>
    <col min="1290" max="1290" width="7.26953125" customWidth="1"/>
    <col min="1291" max="1291" width="7" customWidth="1"/>
    <col min="1537" max="1537" width="5.81640625" customWidth="1"/>
    <col min="1538" max="1538" width="42" customWidth="1"/>
    <col min="1539" max="1545" width="9.1796875" customWidth="1"/>
    <col min="1546" max="1546" width="7.26953125" customWidth="1"/>
    <col min="1547" max="1547" width="7" customWidth="1"/>
    <col min="1793" max="1793" width="5.81640625" customWidth="1"/>
    <col min="1794" max="1794" width="42" customWidth="1"/>
    <col min="1795" max="1801" width="9.1796875" customWidth="1"/>
    <col min="1802" max="1802" width="7.26953125" customWidth="1"/>
    <col min="1803" max="1803" width="7" customWidth="1"/>
    <col min="2049" max="2049" width="5.81640625" customWidth="1"/>
    <col min="2050" max="2050" width="42" customWidth="1"/>
    <col min="2051" max="2057" width="9.1796875" customWidth="1"/>
    <col min="2058" max="2058" width="7.26953125" customWidth="1"/>
    <col min="2059" max="2059" width="7" customWidth="1"/>
    <col min="2305" max="2305" width="5.81640625" customWidth="1"/>
    <col min="2306" max="2306" width="42" customWidth="1"/>
    <col min="2307" max="2313" width="9.1796875" customWidth="1"/>
    <col min="2314" max="2314" width="7.26953125" customWidth="1"/>
    <col min="2315" max="2315" width="7" customWidth="1"/>
    <col min="2561" max="2561" width="5.81640625" customWidth="1"/>
    <col min="2562" max="2562" width="42" customWidth="1"/>
    <col min="2563" max="2569" width="9.1796875" customWidth="1"/>
    <col min="2570" max="2570" width="7.26953125" customWidth="1"/>
    <col min="2571" max="2571" width="7" customWidth="1"/>
    <col min="2817" max="2817" width="5.81640625" customWidth="1"/>
    <col min="2818" max="2818" width="42" customWidth="1"/>
    <col min="2819" max="2825" width="9.1796875" customWidth="1"/>
    <col min="2826" max="2826" width="7.26953125" customWidth="1"/>
    <col min="2827" max="2827" width="7" customWidth="1"/>
    <col min="3073" max="3073" width="5.81640625" customWidth="1"/>
    <col min="3074" max="3074" width="42" customWidth="1"/>
    <col min="3075" max="3081" width="9.1796875" customWidth="1"/>
    <col min="3082" max="3082" width="7.26953125" customWidth="1"/>
    <col min="3083" max="3083" width="7" customWidth="1"/>
    <col min="3329" max="3329" width="5.81640625" customWidth="1"/>
    <col min="3330" max="3330" width="42" customWidth="1"/>
    <col min="3331" max="3337" width="9.1796875" customWidth="1"/>
    <col min="3338" max="3338" width="7.26953125" customWidth="1"/>
    <col min="3339" max="3339" width="7" customWidth="1"/>
    <col min="3585" max="3585" width="5.81640625" customWidth="1"/>
    <col min="3586" max="3586" width="42" customWidth="1"/>
    <col min="3587" max="3593" width="9.1796875" customWidth="1"/>
    <col min="3594" max="3594" width="7.26953125" customWidth="1"/>
    <col min="3595" max="3595" width="7" customWidth="1"/>
    <col min="3841" max="3841" width="5.81640625" customWidth="1"/>
    <col min="3842" max="3842" width="42" customWidth="1"/>
    <col min="3843" max="3849" width="9.1796875" customWidth="1"/>
    <col min="3850" max="3850" width="7.26953125" customWidth="1"/>
    <col min="3851" max="3851" width="7" customWidth="1"/>
    <col min="4097" max="4097" width="5.81640625" customWidth="1"/>
    <col min="4098" max="4098" width="42" customWidth="1"/>
    <col min="4099" max="4105" width="9.1796875" customWidth="1"/>
    <col min="4106" max="4106" width="7.26953125" customWidth="1"/>
    <col min="4107" max="4107" width="7" customWidth="1"/>
    <col min="4353" max="4353" width="5.81640625" customWidth="1"/>
    <col min="4354" max="4354" width="42" customWidth="1"/>
    <col min="4355" max="4361" width="9.1796875" customWidth="1"/>
    <col min="4362" max="4362" width="7.26953125" customWidth="1"/>
    <col min="4363" max="4363" width="7" customWidth="1"/>
    <col min="4609" max="4609" width="5.81640625" customWidth="1"/>
    <col min="4610" max="4610" width="42" customWidth="1"/>
    <col min="4611" max="4617" width="9.1796875" customWidth="1"/>
    <col min="4618" max="4618" width="7.26953125" customWidth="1"/>
    <col min="4619" max="4619" width="7" customWidth="1"/>
    <col min="4865" max="4865" width="5.81640625" customWidth="1"/>
    <col min="4866" max="4866" width="42" customWidth="1"/>
    <col min="4867" max="4873" width="9.1796875" customWidth="1"/>
    <col min="4874" max="4874" width="7.26953125" customWidth="1"/>
    <col min="4875" max="4875" width="7" customWidth="1"/>
    <col min="5121" max="5121" width="5.81640625" customWidth="1"/>
    <col min="5122" max="5122" width="42" customWidth="1"/>
    <col min="5123" max="5129" width="9.1796875" customWidth="1"/>
    <col min="5130" max="5130" width="7.26953125" customWidth="1"/>
    <col min="5131" max="5131" width="7" customWidth="1"/>
    <col min="5377" max="5377" width="5.81640625" customWidth="1"/>
    <col min="5378" max="5378" width="42" customWidth="1"/>
    <col min="5379" max="5385" width="9.1796875" customWidth="1"/>
    <col min="5386" max="5386" width="7.26953125" customWidth="1"/>
    <col min="5387" max="5387" width="7" customWidth="1"/>
    <col min="5633" max="5633" width="5.81640625" customWidth="1"/>
    <col min="5634" max="5634" width="42" customWidth="1"/>
    <col min="5635" max="5641" width="9.1796875" customWidth="1"/>
    <col min="5642" max="5642" width="7.26953125" customWidth="1"/>
    <col min="5643" max="5643" width="7" customWidth="1"/>
    <col min="5889" max="5889" width="5.81640625" customWidth="1"/>
    <col min="5890" max="5890" width="42" customWidth="1"/>
    <col min="5891" max="5897" width="9.1796875" customWidth="1"/>
    <col min="5898" max="5898" width="7.26953125" customWidth="1"/>
    <col min="5899" max="5899" width="7" customWidth="1"/>
    <col min="6145" max="6145" width="5.81640625" customWidth="1"/>
    <col min="6146" max="6146" width="42" customWidth="1"/>
    <col min="6147" max="6153" width="9.1796875" customWidth="1"/>
    <col min="6154" max="6154" width="7.26953125" customWidth="1"/>
    <col min="6155" max="6155" width="7" customWidth="1"/>
    <col min="6401" max="6401" width="5.81640625" customWidth="1"/>
    <col min="6402" max="6402" width="42" customWidth="1"/>
    <col min="6403" max="6409" width="9.1796875" customWidth="1"/>
    <col min="6410" max="6410" width="7.26953125" customWidth="1"/>
    <col min="6411" max="6411" width="7" customWidth="1"/>
    <col min="6657" max="6657" width="5.81640625" customWidth="1"/>
    <col min="6658" max="6658" width="42" customWidth="1"/>
    <col min="6659" max="6665" width="9.1796875" customWidth="1"/>
    <col min="6666" max="6666" width="7.26953125" customWidth="1"/>
    <col min="6667" max="6667" width="7" customWidth="1"/>
    <col min="6913" max="6913" width="5.81640625" customWidth="1"/>
    <col min="6914" max="6914" width="42" customWidth="1"/>
    <col min="6915" max="6921" width="9.1796875" customWidth="1"/>
    <col min="6922" max="6922" width="7.26953125" customWidth="1"/>
    <col min="6923" max="6923" width="7" customWidth="1"/>
    <col min="7169" max="7169" width="5.81640625" customWidth="1"/>
    <col min="7170" max="7170" width="42" customWidth="1"/>
    <col min="7171" max="7177" width="9.1796875" customWidth="1"/>
    <col min="7178" max="7178" width="7.26953125" customWidth="1"/>
    <col min="7179" max="7179" width="7" customWidth="1"/>
    <col min="7425" max="7425" width="5.81640625" customWidth="1"/>
    <col min="7426" max="7426" width="42" customWidth="1"/>
    <col min="7427" max="7433" width="9.1796875" customWidth="1"/>
    <col min="7434" max="7434" width="7.26953125" customWidth="1"/>
    <col min="7435" max="7435" width="7" customWidth="1"/>
    <col min="7681" max="7681" width="5.81640625" customWidth="1"/>
    <col min="7682" max="7682" width="42" customWidth="1"/>
    <col min="7683" max="7689" width="9.1796875" customWidth="1"/>
    <col min="7690" max="7690" width="7.26953125" customWidth="1"/>
    <col min="7691" max="7691" width="7" customWidth="1"/>
    <col min="7937" max="7937" width="5.81640625" customWidth="1"/>
    <col min="7938" max="7938" width="42" customWidth="1"/>
    <col min="7939" max="7945" width="9.1796875" customWidth="1"/>
    <col min="7946" max="7946" width="7.26953125" customWidth="1"/>
    <col min="7947" max="7947" width="7" customWidth="1"/>
    <col min="8193" max="8193" width="5.81640625" customWidth="1"/>
    <col min="8194" max="8194" width="42" customWidth="1"/>
    <col min="8195" max="8201" width="9.1796875" customWidth="1"/>
    <col min="8202" max="8202" width="7.26953125" customWidth="1"/>
    <col min="8203" max="8203" width="7" customWidth="1"/>
    <col min="8449" max="8449" width="5.81640625" customWidth="1"/>
    <col min="8450" max="8450" width="42" customWidth="1"/>
    <col min="8451" max="8457" width="9.1796875" customWidth="1"/>
    <col min="8458" max="8458" width="7.26953125" customWidth="1"/>
    <col min="8459" max="8459" width="7" customWidth="1"/>
    <col min="8705" max="8705" width="5.81640625" customWidth="1"/>
    <col min="8706" max="8706" width="42" customWidth="1"/>
    <col min="8707" max="8713" width="9.1796875" customWidth="1"/>
    <col min="8714" max="8714" width="7.26953125" customWidth="1"/>
    <col min="8715" max="8715" width="7" customWidth="1"/>
    <col min="8961" max="8961" width="5.81640625" customWidth="1"/>
    <col min="8962" max="8962" width="42" customWidth="1"/>
    <col min="8963" max="8969" width="9.1796875" customWidth="1"/>
    <col min="8970" max="8970" width="7.26953125" customWidth="1"/>
    <col min="8971" max="8971" width="7" customWidth="1"/>
    <col min="9217" max="9217" width="5.81640625" customWidth="1"/>
    <col min="9218" max="9218" width="42" customWidth="1"/>
    <col min="9219" max="9225" width="9.1796875" customWidth="1"/>
    <col min="9226" max="9226" width="7.26953125" customWidth="1"/>
    <col min="9227" max="9227" width="7" customWidth="1"/>
    <col min="9473" max="9473" width="5.81640625" customWidth="1"/>
    <col min="9474" max="9474" width="42" customWidth="1"/>
    <col min="9475" max="9481" width="9.1796875" customWidth="1"/>
    <col min="9482" max="9482" width="7.26953125" customWidth="1"/>
    <col min="9483" max="9483" width="7" customWidth="1"/>
    <col min="9729" max="9729" width="5.81640625" customWidth="1"/>
    <col min="9730" max="9730" width="42" customWidth="1"/>
    <col min="9731" max="9737" width="9.1796875" customWidth="1"/>
    <col min="9738" max="9738" width="7.26953125" customWidth="1"/>
    <col min="9739" max="9739" width="7" customWidth="1"/>
    <col min="9985" max="9985" width="5.81640625" customWidth="1"/>
    <col min="9986" max="9986" width="42" customWidth="1"/>
    <col min="9987" max="9993" width="9.1796875" customWidth="1"/>
    <col min="9994" max="9994" width="7.26953125" customWidth="1"/>
    <col min="9995" max="9995" width="7" customWidth="1"/>
    <col min="10241" max="10241" width="5.81640625" customWidth="1"/>
    <col min="10242" max="10242" width="42" customWidth="1"/>
    <col min="10243" max="10249" width="9.1796875" customWidth="1"/>
    <col min="10250" max="10250" width="7.26953125" customWidth="1"/>
    <col min="10251" max="10251" width="7" customWidth="1"/>
    <col min="10497" max="10497" width="5.81640625" customWidth="1"/>
    <col min="10498" max="10498" width="42" customWidth="1"/>
    <col min="10499" max="10505" width="9.1796875" customWidth="1"/>
    <col min="10506" max="10506" width="7.26953125" customWidth="1"/>
    <col min="10507" max="10507" width="7" customWidth="1"/>
    <col min="10753" max="10753" width="5.81640625" customWidth="1"/>
    <col min="10754" max="10754" width="42" customWidth="1"/>
    <col min="10755" max="10761" width="9.1796875" customWidth="1"/>
    <col min="10762" max="10762" width="7.26953125" customWidth="1"/>
    <col min="10763" max="10763" width="7" customWidth="1"/>
    <col min="11009" max="11009" width="5.81640625" customWidth="1"/>
    <col min="11010" max="11010" width="42" customWidth="1"/>
    <col min="11011" max="11017" width="9.1796875" customWidth="1"/>
    <col min="11018" max="11018" width="7.26953125" customWidth="1"/>
    <col min="11019" max="11019" width="7" customWidth="1"/>
    <col min="11265" max="11265" width="5.81640625" customWidth="1"/>
    <col min="11266" max="11266" width="42" customWidth="1"/>
    <col min="11267" max="11273" width="9.1796875" customWidth="1"/>
    <col min="11274" max="11274" width="7.26953125" customWidth="1"/>
    <col min="11275" max="11275" width="7" customWidth="1"/>
    <col min="11521" max="11521" width="5.81640625" customWidth="1"/>
    <col min="11522" max="11522" width="42" customWidth="1"/>
    <col min="11523" max="11529" width="9.1796875" customWidth="1"/>
    <col min="11530" max="11530" width="7.26953125" customWidth="1"/>
    <col min="11531" max="11531" width="7" customWidth="1"/>
    <col min="11777" max="11777" width="5.81640625" customWidth="1"/>
    <col min="11778" max="11778" width="42" customWidth="1"/>
    <col min="11779" max="11785" width="9.1796875" customWidth="1"/>
    <col min="11786" max="11786" width="7.26953125" customWidth="1"/>
    <col min="11787" max="11787" width="7" customWidth="1"/>
    <col min="12033" max="12033" width="5.81640625" customWidth="1"/>
    <col min="12034" max="12034" width="42" customWidth="1"/>
    <col min="12035" max="12041" width="9.1796875" customWidth="1"/>
    <col min="12042" max="12042" width="7.26953125" customWidth="1"/>
    <col min="12043" max="12043" width="7" customWidth="1"/>
    <col min="12289" max="12289" width="5.81640625" customWidth="1"/>
    <col min="12290" max="12290" width="42" customWidth="1"/>
    <col min="12291" max="12297" width="9.1796875" customWidth="1"/>
    <col min="12298" max="12298" width="7.26953125" customWidth="1"/>
    <col min="12299" max="12299" width="7" customWidth="1"/>
    <col min="12545" max="12545" width="5.81640625" customWidth="1"/>
    <col min="12546" max="12546" width="42" customWidth="1"/>
    <col min="12547" max="12553" width="9.1796875" customWidth="1"/>
    <col min="12554" max="12554" width="7.26953125" customWidth="1"/>
    <col min="12555" max="12555" width="7" customWidth="1"/>
    <col min="12801" max="12801" width="5.81640625" customWidth="1"/>
    <col min="12802" max="12802" width="42" customWidth="1"/>
    <col min="12803" max="12809" width="9.1796875" customWidth="1"/>
    <col min="12810" max="12810" width="7.26953125" customWidth="1"/>
    <col min="12811" max="12811" width="7" customWidth="1"/>
    <col min="13057" max="13057" width="5.81640625" customWidth="1"/>
    <col min="13058" max="13058" width="42" customWidth="1"/>
    <col min="13059" max="13065" width="9.1796875" customWidth="1"/>
    <col min="13066" max="13066" width="7.26953125" customWidth="1"/>
    <col min="13067" max="13067" width="7" customWidth="1"/>
    <col min="13313" max="13313" width="5.81640625" customWidth="1"/>
    <col min="13314" max="13314" width="42" customWidth="1"/>
    <col min="13315" max="13321" width="9.1796875" customWidth="1"/>
    <col min="13322" max="13322" width="7.26953125" customWidth="1"/>
    <col min="13323" max="13323" width="7" customWidth="1"/>
    <col min="13569" max="13569" width="5.81640625" customWidth="1"/>
    <col min="13570" max="13570" width="42" customWidth="1"/>
    <col min="13571" max="13577" width="9.1796875" customWidth="1"/>
    <col min="13578" max="13578" width="7.26953125" customWidth="1"/>
    <col min="13579" max="13579" width="7" customWidth="1"/>
    <col min="13825" max="13825" width="5.81640625" customWidth="1"/>
    <col min="13826" max="13826" width="42" customWidth="1"/>
    <col min="13827" max="13833" width="9.1796875" customWidth="1"/>
    <col min="13834" max="13834" width="7.26953125" customWidth="1"/>
    <col min="13835" max="13835" width="7" customWidth="1"/>
    <col min="14081" max="14081" width="5.81640625" customWidth="1"/>
    <col min="14082" max="14082" width="42" customWidth="1"/>
    <col min="14083" max="14089" width="9.1796875" customWidth="1"/>
    <col min="14090" max="14090" width="7.26953125" customWidth="1"/>
    <col min="14091" max="14091" width="7" customWidth="1"/>
    <col min="14337" max="14337" width="5.81640625" customWidth="1"/>
    <col min="14338" max="14338" width="42" customWidth="1"/>
    <col min="14339" max="14345" width="9.1796875" customWidth="1"/>
    <col min="14346" max="14346" width="7.26953125" customWidth="1"/>
    <col min="14347" max="14347" width="7" customWidth="1"/>
    <col min="14593" max="14593" width="5.81640625" customWidth="1"/>
    <col min="14594" max="14594" width="42" customWidth="1"/>
    <col min="14595" max="14601" width="9.1796875" customWidth="1"/>
    <col min="14602" max="14602" width="7.26953125" customWidth="1"/>
    <col min="14603" max="14603" width="7" customWidth="1"/>
    <col min="14849" max="14849" width="5.81640625" customWidth="1"/>
    <col min="14850" max="14850" width="42" customWidth="1"/>
    <col min="14851" max="14857" width="9.1796875" customWidth="1"/>
    <col min="14858" max="14858" width="7.26953125" customWidth="1"/>
    <col min="14859" max="14859" width="7" customWidth="1"/>
    <col min="15105" max="15105" width="5.81640625" customWidth="1"/>
    <col min="15106" max="15106" width="42" customWidth="1"/>
    <col min="15107" max="15113" width="9.1796875" customWidth="1"/>
    <col min="15114" max="15114" width="7.26953125" customWidth="1"/>
    <col min="15115" max="15115" width="7" customWidth="1"/>
    <col min="15361" max="15361" width="5.81640625" customWidth="1"/>
    <col min="15362" max="15362" width="42" customWidth="1"/>
    <col min="15363" max="15369" width="9.1796875" customWidth="1"/>
    <col min="15370" max="15370" width="7.26953125" customWidth="1"/>
    <col min="15371" max="15371" width="7" customWidth="1"/>
    <col min="15617" max="15617" width="5.81640625" customWidth="1"/>
    <col min="15618" max="15618" width="42" customWidth="1"/>
    <col min="15619" max="15625" width="9.1796875" customWidth="1"/>
    <col min="15626" max="15626" width="7.26953125" customWidth="1"/>
    <col min="15627" max="15627" width="7" customWidth="1"/>
    <col min="15873" max="15873" width="5.81640625" customWidth="1"/>
    <col min="15874" max="15874" width="42" customWidth="1"/>
    <col min="15875" max="15881" width="9.1796875" customWidth="1"/>
    <col min="15882" max="15882" width="7.26953125" customWidth="1"/>
    <col min="15883" max="15883" width="7" customWidth="1"/>
    <col min="16129" max="16129" width="5.81640625" customWidth="1"/>
    <col min="16130" max="16130" width="42" customWidth="1"/>
    <col min="16131" max="16137" width="9.1796875" customWidth="1"/>
    <col min="16138" max="16138" width="7.26953125" customWidth="1"/>
    <col min="16139" max="16139" width="7" customWidth="1"/>
  </cols>
  <sheetData>
    <row r="1" spans="1:18" ht="23" x14ac:dyDescent="0.5">
      <c r="A1" s="126"/>
      <c r="B1" s="24" t="str">
        <f>[1]Ajakava_Tapa!A1</f>
        <v>2022 EESTI MEISTRIVÕISTLUSED KÄSIPALLIS</v>
      </c>
      <c r="C1" s="7"/>
      <c r="D1" s="7"/>
      <c r="E1" s="7"/>
      <c r="F1" s="7"/>
      <c r="G1" s="7"/>
      <c r="H1" s="7"/>
    </row>
    <row r="2" spans="1:18" ht="18" x14ac:dyDescent="0.4">
      <c r="A2" s="127"/>
      <c r="B2" s="24" t="str">
        <f>[1]Ajakava_Tapa!A2</f>
        <v>NOORMEHED D2 KLASS</v>
      </c>
      <c r="C2" s="28" t="s">
        <v>56</v>
      </c>
      <c r="D2" s="6"/>
      <c r="G2" s="20"/>
      <c r="H2" s="20"/>
      <c r="J2" s="27" t="s">
        <v>75</v>
      </c>
      <c r="K2" s="128" t="s">
        <v>76</v>
      </c>
    </row>
    <row r="3" spans="1:18" ht="18" x14ac:dyDescent="0.4">
      <c r="A3" s="127"/>
      <c r="B3" s="24" t="s">
        <v>77</v>
      </c>
      <c r="C3" s="28"/>
      <c r="D3" s="6"/>
      <c r="G3" s="20"/>
      <c r="H3" s="20"/>
      <c r="J3" s="27"/>
      <c r="K3" s="128"/>
    </row>
    <row r="4" spans="1:18" ht="14.5" thickBot="1" x14ac:dyDescent="0.35">
      <c r="A4" s="1"/>
      <c r="E4" s="9"/>
      <c r="F4" s="9"/>
    </row>
    <row r="5" spans="1:18" ht="16" thickBot="1" x14ac:dyDescent="0.3">
      <c r="A5" s="129"/>
      <c r="B5" s="130" t="s">
        <v>3</v>
      </c>
      <c r="C5" s="131">
        <v>1</v>
      </c>
      <c r="D5" s="131">
        <v>2</v>
      </c>
      <c r="E5" s="131">
        <v>3</v>
      </c>
      <c r="F5" s="131">
        <v>4</v>
      </c>
      <c r="G5" s="131">
        <v>5</v>
      </c>
      <c r="H5" s="131">
        <v>6</v>
      </c>
      <c r="I5" s="131">
        <v>7</v>
      </c>
      <c r="J5" s="206" t="s">
        <v>8</v>
      </c>
      <c r="K5" s="207"/>
      <c r="L5" s="132" t="s">
        <v>4</v>
      </c>
      <c r="M5" s="133" t="s">
        <v>5</v>
      </c>
    </row>
    <row r="6" spans="1:18" ht="16" thickTop="1" x14ac:dyDescent="0.35">
      <c r="A6" s="208">
        <v>1</v>
      </c>
      <c r="B6" s="193" t="s">
        <v>48</v>
      </c>
      <c r="C6" s="134"/>
      <c r="D6" s="135">
        <v>2</v>
      </c>
      <c r="E6" s="135">
        <v>0</v>
      </c>
      <c r="F6" s="135">
        <v>2</v>
      </c>
      <c r="G6" s="135">
        <v>2</v>
      </c>
      <c r="H6" s="135">
        <v>2</v>
      </c>
      <c r="I6" s="135">
        <v>2</v>
      </c>
      <c r="J6" s="32"/>
      <c r="K6" s="33"/>
      <c r="L6" s="209">
        <f>SUM(C6:I6)</f>
        <v>10</v>
      </c>
      <c r="M6" s="210" t="s">
        <v>13</v>
      </c>
      <c r="P6" s="73"/>
    </row>
    <row r="7" spans="1:18" ht="15.5" x14ac:dyDescent="0.35">
      <c r="A7" s="191"/>
      <c r="B7" s="194"/>
      <c r="C7" s="136"/>
      <c r="D7" s="137">
        <v>20</v>
      </c>
      <c r="E7" s="137">
        <v>17</v>
      </c>
      <c r="F7" s="137">
        <v>21</v>
      </c>
      <c r="G7" s="137">
        <v>27</v>
      </c>
      <c r="H7" s="137">
        <v>28</v>
      </c>
      <c r="I7" s="137">
        <v>19</v>
      </c>
      <c r="J7" s="34">
        <f>SUBTOTAL(9,C7:I7)</f>
        <v>132</v>
      </c>
      <c r="K7" s="35">
        <f>SUM(J7-K8)</f>
        <v>79</v>
      </c>
      <c r="L7" s="197"/>
      <c r="M7" s="200"/>
      <c r="N7">
        <v>3</v>
      </c>
    </row>
    <row r="8" spans="1:18" ht="15.5" x14ac:dyDescent="0.35">
      <c r="A8" s="202"/>
      <c r="B8" s="203"/>
      <c r="C8" s="138"/>
      <c r="D8" s="139">
        <v>15</v>
      </c>
      <c r="E8" s="139">
        <v>19</v>
      </c>
      <c r="F8" s="139">
        <v>6</v>
      </c>
      <c r="G8" s="139">
        <v>4</v>
      </c>
      <c r="H8" s="139">
        <v>5</v>
      </c>
      <c r="I8" s="139">
        <v>4</v>
      </c>
      <c r="J8" s="37"/>
      <c r="K8" s="38">
        <f>SUBTOTAL(9,C8:I8)</f>
        <v>53</v>
      </c>
      <c r="L8" s="197"/>
      <c r="M8" s="205"/>
    </row>
    <row r="9" spans="1:18" ht="15.5" x14ac:dyDescent="0.35">
      <c r="A9" s="190">
        <v>2</v>
      </c>
      <c r="B9" s="194" t="s">
        <v>49</v>
      </c>
      <c r="C9" s="140">
        <v>0</v>
      </c>
      <c r="D9" s="141"/>
      <c r="E9" s="142">
        <v>2</v>
      </c>
      <c r="F9" s="142">
        <v>2</v>
      </c>
      <c r="G9" s="142">
        <v>2</v>
      </c>
      <c r="H9" s="142">
        <v>2</v>
      </c>
      <c r="I9" s="142">
        <v>2</v>
      </c>
      <c r="J9" s="32"/>
      <c r="K9" s="33"/>
      <c r="L9" s="196">
        <f>SUM(C9:I9)</f>
        <v>10</v>
      </c>
      <c r="M9" s="199" t="s">
        <v>15</v>
      </c>
      <c r="Q9" s="102"/>
      <c r="R9" s="101"/>
    </row>
    <row r="10" spans="1:18" ht="15.5" x14ac:dyDescent="0.35">
      <c r="A10" s="191"/>
      <c r="B10" s="194"/>
      <c r="C10" s="143">
        <v>15</v>
      </c>
      <c r="D10" s="136"/>
      <c r="E10" s="137">
        <v>19</v>
      </c>
      <c r="F10" s="137">
        <v>26</v>
      </c>
      <c r="G10" s="137">
        <v>32</v>
      </c>
      <c r="H10" s="137">
        <v>37</v>
      </c>
      <c r="I10" s="137">
        <v>30</v>
      </c>
      <c r="J10" s="34">
        <f>SUBTOTAL(9,C10:I10)</f>
        <v>159</v>
      </c>
      <c r="K10" s="35">
        <f>SUM(J10-K11)</f>
        <v>100</v>
      </c>
      <c r="L10" s="197"/>
      <c r="M10" s="200"/>
      <c r="N10">
        <v>-4</v>
      </c>
      <c r="Q10" s="102"/>
      <c r="R10" s="103"/>
    </row>
    <row r="11" spans="1:18" ht="15.5" x14ac:dyDescent="0.35">
      <c r="A11" s="202"/>
      <c r="B11" s="194"/>
      <c r="C11" s="144">
        <v>20</v>
      </c>
      <c r="D11" s="138"/>
      <c r="E11" s="145">
        <v>18</v>
      </c>
      <c r="F11" s="145">
        <v>12</v>
      </c>
      <c r="G11" s="145">
        <v>3</v>
      </c>
      <c r="H11" s="145">
        <v>1</v>
      </c>
      <c r="I11" s="145">
        <v>5</v>
      </c>
      <c r="J11" s="37"/>
      <c r="K11" s="38">
        <f>SUBTOTAL(9,C11:I11)</f>
        <v>59</v>
      </c>
      <c r="L11" s="204"/>
      <c r="M11" s="205"/>
      <c r="Q11" s="102"/>
      <c r="R11" s="103"/>
    </row>
    <row r="12" spans="1:18" ht="15.5" x14ac:dyDescent="0.35">
      <c r="A12" s="190">
        <v>3</v>
      </c>
      <c r="B12" s="193" t="s">
        <v>50</v>
      </c>
      <c r="C12" s="142">
        <v>2</v>
      </c>
      <c r="D12" s="142">
        <v>0</v>
      </c>
      <c r="E12" s="141"/>
      <c r="F12" s="142">
        <v>2</v>
      </c>
      <c r="G12" s="142">
        <v>2</v>
      </c>
      <c r="H12" s="142">
        <v>2</v>
      </c>
      <c r="I12" s="142">
        <v>2</v>
      </c>
      <c r="J12" s="32"/>
      <c r="K12" s="33"/>
      <c r="L12" s="196">
        <f>SUM(C12:I12)</f>
        <v>10</v>
      </c>
      <c r="M12" s="199" t="s">
        <v>14</v>
      </c>
      <c r="Q12" s="102"/>
      <c r="R12" s="103"/>
    </row>
    <row r="13" spans="1:18" ht="15.5" x14ac:dyDescent="0.35">
      <c r="A13" s="191"/>
      <c r="B13" s="194"/>
      <c r="C13" s="137">
        <v>19</v>
      </c>
      <c r="D13" s="137">
        <v>18</v>
      </c>
      <c r="E13" s="136"/>
      <c r="F13" s="137">
        <v>25</v>
      </c>
      <c r="G13" s="137">
        <v>34</v>
      </c>
      <c r="H13" s="137">
        <v>34</v>
      </c>
      <c r="I13" s="137">
        <v>25</v>
      </c>
      <c r="J13" s="34">
        <f>SUBTOTAL(9,C13:I13)</f>
        <v>155</v>
      </c>
      <c r="K13" s="35">
        <f>SUM(J13-K14)</f>
        <v>94</v>
      </c>
      <c r="L13" s="197"/>
      <c r="M13" s="200"/>
      <c r="N13">
        <v>1</v>
      </c>
      <c r="Q13" s="102"/>
      <c r="R13" s="103"/>
    </row>
    <row r="14" spans="1:18" ht="15.5" x14ac:dyDescent="0.35">
      <c r="A14" s="202"/>
      <c r="B14" s="203"/>
      <c r="C14" s="145">
        <v>17</v>
      </c>
      <c r="D14" s="145">
        <v>19</v>
      </c>
      <c r="E14" s="138"/>
      <c r="F14" s="145">
        <v>9</v>
      </c>
      <c r="G14" s="145">
        <v>9</v>
      </c>
      <c r="H14" s="145">
        <v>3</v>
      </c>
      <c r="I14" s="145">
        <v>4</v>
      </c>
      <c r="J14" s="37"/>
      <c r="K14" s="38">
        <f>SUBTOTAL(9,C14:I14)</f>
        <v>61</v>
      </c>
      <c r="L14" s="204"/>
      <c r="M14" s="205"/>
      <c r="Q14" s="102"/>
      <c r="R14" s="102"/>
    </row>
    <row r="15" spans="1:18" ht="15.5" x14ac:dyDescent="0.35">
      <c r="A15" s="190">
        <v>4</v>
      </c>
      <c r="B15" s="193" t="s">
        <v>51</v>
      </c>
      <c r="C15" s="142">
        <v>0</v>
      </c>
      <c r="D15" s="142">
        <v>0</v>
      </c>
      <c r="E15" s="142">
        <v>0</v>
      </c>
      <c r="F15" s="141"/>
      <c r="G15" s="142">
        <v>2</v>
      </c>
      <c r="H15" s="142">
        <v>2</v>
      </c>
      <c r="I15" s="142">
        <v>2</v>
      </c>
      <c r="J15" s="32"/>
      <c r="K15" s="33"/>
      <c r="L15" s="196">
        <f>SUM(C15:I15)</f>
        <v>6</v>
      </c>
      <c r="M15" s="199" t="s">
        <v>16</v>
      </c>
      <c r="Q15" s="102"/>
      <c r="R15" s="102"/>
    </row>
    <row r="16" spans="1:18" ht="15.5" x14ac:dyDescent="0.35">
      <c r="A16" s="191"/>
      <c r="B16" s="194"/>
      <c r="C16" s="137">
        <v>6</v>
      </c>
      <c r="D16" s="137">
        <v>12</v>
      </c>
      <c r="E16" s="137">
        <v>9</v>
      </c>
      <c r="F16" s="136"/>
      <c r="G16" s="137">
        <v>24</v>
      </c>
      <c r="H16" s="137">
        <v>27</v>
      </c>
      <c r="I16" s="137">
        <v>18</v>
      </c>
      <c r="J16" s="34">
        <f>SUBTOTAL(9,C16:I16)</f>
        <v>96</v>
      </c>
      <c r="K16" s="35">
        <f>SUM(J16-K17)</f>
        <v>-7</v>
      </c>
      <c r="L16" s="197"/>
      <c r="M16" s="200"/>
      <c r="N16" s="152">
        <v>-45</v>
      </c>
      <c r="P16" s="103"/>
      <c r="Q16" s="102"/>
      <c r="R16" s="102"/>
    </row>
    <row r="17" spans="1:18" ht="15.5" x14ac:dyDescent="0.35">
      <c r="A17" s="202"/>
      <c r="B17" s="203"/>
      <c r="C17" s="145">
        <v>21</v>
      </c>
      <c r="D17" s="145">
        <v>26</v>
      </c>
      <c r="E17" s="145">
        <v>25</v>
      </c>
      <c r="F17" s="138"/>
      <c r="G17" s="145">
        <v>11</v>
      </c>
      <c r="H17" s="145">
        <v>9</v>
      </c>
      <c r="I17" s="145">
        <v>11</v>
      </c>
      <c r="J17" s="37"/>
      <c r="K17" s="38">
        <f>SUBTOTAL(9,C17:I17)</f>
        <v>103</v>
      </c>
      <c r="L17" s="204"/>
      <c r="M17" s="205"/>
      <c r="P17" s="103"/>
      <c r="Q17" s="102"/>
      <c r="R17" s="102"/>
    </row>
    <row r="18" spans="1:18" ht="15.5" x14ac:dyDescent="0.35">
      <c r="A18" s="190">
        <v>5</v>
      </c>
      <c r="B18" s="193" t="s">
        <v>27</v>
      </c>
      <c r="C18" s="142">
        <v>0</v>
      </c>
      <c r="D18" s="142">
        <v>0</v>
      </c>
      <c r="E18" s="142">
        <v>0</v>
      </c>
      <c r="F18" s="142">
        <v>0</v>
      </c>
      <c r="G18" s="141"/>
      <c r="H18" s="142">
        <v>2</v>
      </c>
      <c r="I18" s="142">
        <v>0</v>
      </c>
      <c r="J18" s="32"/>
      <c r="K18" s="33"/>
      <c r="L18" s="196">
        <f>SUM(C18:I18)</f>
        <v>2</v>
      </c>
      <c r="M18" s="199" t="s">
        <v>18</v>
      </c>
    </row>
    <row r="19" spans="1:18" ht="15.5" x14ac:dyDescent="0.35">
      <c r="A19" s="191"/>
      <c r="B19" s="194"/>
      <c r="C19" s="137">
        <v>4</v>
      </c>
      <c r="D19" s="137">
        <v>3</v>
      </c>
      <c r="E19" s="137">
        <v>9</v>
      </c>
      <c r="F19" s="137">
        <v>11</v>
      </c>
      <c r="G19" s="136"/>
      <c r="H19" s="137">
        <v>15</v>
      </c>
      <c r="I19" s="137">
        <v>14</v>
      </c>
      <c r="J19" s="34">
        <f>SUBTOTAL(9,C19:I19)</f>
        <v>56</v>
      </c>
      <c r="K19" s="35">
        <f>SUM(J19-K20)</f>
        <v>-83</v>
      </c>
      <c r="L19" s="197"/>
      <c r="M19" s="200"/>
    </row>
    <row r="20" spans="1:18" ht="15.5" x14ac:dyDescent="0.35">
      <c r="A20" s="202"/>
      <c r="B20" s="203"/>
      <c r="C20" s="145">
        <v>27</v>
      </c>
      <c r="D20" s="145">
        <v>32</v>
      </c>
      <c r="E20" s="145">
        <v>34</v>
      </c>
      <c r="F20" s="145">
        <v>24</v>
      </c>
      <c r="G20" s="138"/>
      <c r="H20" s="145">
        <v>6</v>
      </c>
      <c r="I20" s="145">
        <v>16</v>
      </c>
      <c r="J20" s="37"/>
      <c r="K20" s="38">
        <f>SUBTOTAL(9,C20:I20)</f>
        <v>139</v>
      </c>
      <c r="L20" s="204"/>
      <c r="M20" s="205"/>
    </row>
    <row r="21" spans="1:18" ht="15.5" x14ac:dyDescent="0.35">
      <c r="A21" s="190">
        <v>6</v>
      </c>
      <c r="B21" s="193" t="s">
        <v>52</v>
      </c>
      <c r="C21" s="137">
        <v>0</v>
      </c>
      <c r="D21" s="137">
        <v>0</v>
      </c>
      <c r="E21" s="137">
        <v>0</v>
      </c>
      <c r="F21" s="137">
        <v>0</v>
      </c>
      <c r="G21" s="137">
        <v>0</v>
      </c>
      <c r="H21" s="136"/>
      <c r="I21" s="137">
        <v>0</v>
      </c>
      <c r="J21" s="32"/>
      <c r="K21" s="33"/>
      <c r="L21" s="196">
        <f>SUM(C21:I21)</f>
        <v>0</v>
      </c>
      <c r="M21" s="199" t="s">
        <v>35</v>
      </c>
    </row>
    <row r="22" spans="1:18" ht="15.5" x14ac:dyDescent="0.35">
      <c r="A22" s="191"/>
      <c r="B22" s="194"/>
      <c r="C22" s="137">
        <v>5</v>
      </c>
      <c r="D22" s="137">
        <v>1</v>
      </c>
      <c r="E22" s="137">
        <v>3</v>
      </c>
      <c r="F22" s="137">
        <v>9</v>
      </c>
      <c r="G22" s="137">
        <v>6</v>
      </c>
      <c r="H22" s="136"/>
      <c r="I22" s="137">
        <v>12</v>
      </c>
      <c r="J22" s="34">
        <f>SUBTOTAL(9,C22:I22)</f>
        <v>36</v>
      </c>
      <c r="K22" s="35">
        <f>SUM(J22-K23)</f>
        <v>-120</v>
      </c>
      <c r="L22" s="197"/>
      <c r="M22" s="200"/>
    </row>
    <row r="23" spans="1:18" ht="15.5" x14ac:dyDescent="0.35">
      <c r="A23" s="202"/>
      <c r="B23" s="203"/>
      <c r="C23" s="137">
        <v>28</v>
      </c>
      <c r="D23" s="137">
        <v>37</v>
      </c>
      <c r="E23" s="137">
        <v>34</v>
      </c>
      <c r="F23" s="137">
        <v>27</v>
      </c>
      <c r="G23" s="137">
        <v>15</v>
      </c>
      <c r="H23" s="136"/>
      <c r="I23" s="137">
        <v>15</v>
      </c>
      <c r="J23" s="37"/>
      <c r="K23" s="38">
        <f>SUBTOTAL(9,C23:I23)</f>
        <v>156</v>
      </c>
      <c r="L23" s="204"/>
      <c r="M23" s="205"/>
    </row>
    <row r="24" spans="1:18" ht="15.5" x14ac:dyDescent="0.35">
      <c r="A24" s="190">
        <v>7</v>
      </c>
      <c r="B24" s="193" t="s">
        <v>53</v>
      </c>
      <c r="C24" s="142">
        <v>0</v>
      </c>
      <c r="D24" s="142">
        <v>0</v>
      </c>
      <c r="E24" s="142">
        <v>0</v>
      </c>
      <c r="F24" s="142">
        <v>0</v>
      </c>
      <c r="G24" s="142">
        <v>2</v>
      </c>
      <c r="H24" s="142">
        <v>2</v>
      </c>
      <c r="I24" s="141"/>
      <c r="J24" s="32"/>
      <c r="K24" s="33"/>
      <c r="L24" s="196">
        <f>SUM(C24:I24)</f>
        <v>4</v>
      </c>
      <c r="M24" s="199" t="s">
        <v>17</v>
      </c>
    </row>
    <row r="25" spans="1:18" ht="15.5" x14ac:dyDescent="0.35">
      <c r="A25" s="191"/>
      <c r="B25" s="194"/>
      <c r="C25" s="137">
        <v>4</v>
      </c>
      <c r="D25" s="137">
        <v>5</v>
      </c>
      <c r="E25" s="137">
        <v>4</v>
      </c>
      <c r="F25" s="137">
        <v>11</v>
      </c>
      <c r="G25" s="137">
        <v>16</v>
      </c>
      <c r="H25" s="137">
        <v>15</v>
      </c>
      <c r="I25" s="136"/>
      <c r="J25" s="34">
        <f>SUBTOTAL(9,C25:I25)</f>
        <v>55</v>
      </c>
      <c r="K25" s="35">
        <f>SUM(J25-K26)</f>
        <v>-63</v>
      </c>
      <c r="L25" s="197"/>
      <c r="M25" s="200"/>
    </row>
    <row r="26" spans="1:18" ht="16" thickBot="1" x14ac:dyDescent="0.4">
      <c r="A26" s="192"/>
      <c r="B26" s="195"/>
      <c r="C26" s="146">
        <v>19</v>
      </c>
      <c r="D26" s="146">
        <v>30</v>
      </c>
      <c r="E26" s="146">
        <v>25</v>
      </c>
      <c r="F26" s="146">
        <v>18</v>
      </c>
      <c r="G26" s="146">
        <v>14</v>
      </c>
      <c r="H26" s="146">
        <v>12</v>
      </c>
      <c r="I26" s="147"/>
      <c r="J26" s="39"/>
      <c r="K26" s="40">
        <f>SUBTOTAL(109,C26:I26)</f>
        <v>118</v>
      </c>
      <c r="L26" s="198"/>
      <c r="M26" s="201"/>
    </row>
    <row r="27" spans="1:18" ht="13" x14ac:dyDescent="0.3">
      <c r="I27" s="19" t="str">
        <f>IF(J27&lt;&gt;K27,"! Väravate vahe ei ole õige. Andmete sisestus pooleli või tulemused sisestatud valesti =&gt;&gt;"," ")</f>
        <v xml:space="preserve"> </v>
      </c>
      <c r="J27">
        <f>SUM(J6:J26)</f>
        <v>689</v>
      </c>
      <c r="K27">
        <f>K8+K11+K14+K20+K26+K17+K23</f>
        <v>689</v>
      </c>
    </row>
  </sheetData>
  <mergeCells count="29">
    <mergeCell ref="A9:A11"/>
    <mergeCell ref="B9:B11"/>
    <mergeCell ref="L9:L11"/>
    <mergeCell ref="M9:M11"/>
    <mergeCell ref="J5:K5"/>
    <mergeCell ref="A6:A8"/>
    <mergeCell ref="B6:B8"/>
    <mergeCell ref="L6:L8"/>
    <mergeCell ref="M6:M8"/>
    <mergeCell ref="A12:A14"/>
    <mergeCell ref="B12:B14"/>
    <mergeCell ref="L12:L14"/>
    <mergeCell ref="M12:M14"/>
    <mergeCell ref="A15:A17"/>
    <mergeCell ref="B15:B17"/>
    <mergeCell ref="L15:L17"/>
    <mergeCell ref="M15:M17"/>
    <mergeCell ref="A24:A26"/>
    <mergeCell ref="B24:B26"/>
    <mergeCell ref="L24:L26"/>
    <mergeCell ref="M24:M26"/>
    <mergeCell ref="A18:A20"/>
    <mergeCell ref="B18:B20"/>
    <mergeCell ref="L18:L20"/>
    <mergeCell ref="M18:M20"/>
    <mergeCell ref="A21:A23"/>
    <mergeCell ref="B21:B23"/>
    <mergeCell ref="L21:L23"/>
    <mergeCell ref="M21:M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6F9C8-7BC5-4422-9779-A6030FA7BA93}">
  <dimension ref="A1:Q24"/>
  <sheetViews>
    <sheetView workbookViewId="0">
      <selection activeCell="P13" sqref="P13"/>
    </sheetView>
  </sheetViews>
  <sheetFormatPr defaultRowHeight="12.5" x14ac:dyDescent="0.25"/>
  <cols>
    <col min="1" max="1" width="5.81640625" customWidth="1"/>
    <col min="2" max="2" width="42" customWidth="1"/>
    <col min="3" max="8" width="9.1796875" customWidth="1"/>
    <col min="9" max="9" width="7.26953125" customWidth="1"/>
    <col min="10" max="10" width="7" customWidth="1"/>
    <col min="257" max="257" width="5.81640625" customWidth="1"/>
    <col min="258" max="258" width="42" customWidth="1"/>
    <col min="259" max="264" width="9.1796875" customWidth="1"/>
    <col min="265" max="265" width="7.26953125" customWidth="1"/>
    <col min="266" max="266" width="7" customWidth="1"/>
    <col min="513" max="513" width="5.81640625" customWidth="1"/>
    <col min="514" max="514" width="42" customWidth="1"/>
    <col min="515" max="520" width="9.1796875" customWidth="1"/>
    <col min="521" max="521" width="7.26953125" customWidth="1"/>
    <col min="522" max="522" width="7" customWidth="1"/>
    <col min="769" max="769" width="5.81640625" customWidth="1"/>
    <col min="770" max="770" width="42" customWidth="1"/>
    <col min="771" max="776" width="9.1796875" customWidth="1"/>
    <col min="777" max="777" width="7.26953125" customWidth="1"/>
    <col min="778" max="778" width="7" customWidth="1"/>
    <col min="1025" max="1025" width="5.81640625" customWidth="1"/>
    <col min="1026" max="1026" width="42" customWidth="1"/>
    <col min="1027" max="1032" width="9.1796875" customWidth="1"/>
    <col min="1033" max="1033" width="7.26953125" customWidth="1"/>
    <col min="1034" max="1034" width="7" customWidth="1"/>
    <col min="1281" max="1281" width="5.81640625" customWidth="1"/>
    <col min="1282" max="1282" width="42" customWidth="1"/>
    <col min="1283" max="1288" width="9.1796875" customWidth="1"/>
    <col min="1289" max="1289" width="7.26953125" customWidth="1"/>
    <col min="1290" max="1290" width="7" customWidth="1"/>
    <col min="1537" max="1537" width="5.81640625" customWidth="1"/>
    <col min="1538" max="1538" width="42" customWidth="1"/>
    <col min="1539" max="1544" width="9.1796875" customWidth="1"/>
    <col min="1545" max="1545" width="7.26953125" customWidth="1"/>
    <col min="1546" max="1546" width="7" customWidth="1"/>
    <col min="1793" max="1793" width="5.81640625" customWidth="1"/>
    <col min="1794" max="1794" width="42" customWidth="1"/>
    <col min="1795" max="1800" width="9.1796875" customWidth="1"/>
    <col min="1801" max="1801" width="7.26953125" customWidth="1"/>
    <col min="1802" max="1802" width="7" customWidth="1"/>
    <col min="2049" max="2049" width="5.81640625" customWidth="1"/>
    <col min="2050" max="2050" width="42" customWidth="1"/>
    <col min="2051" max="2056" width="9.1796875" customWidth="1"/>
    <col min="2057" max="2057" width="7.26953125" customWidth="1"/>
    <col min="2058" max="2058" width="7" customWidth="1"/>
    <col min="2305" max="2305" width="5.81640625" customWidth="1"/>
    <col min="2306" max="2306" width="42" customWidth="1"/>
    <col min="2307" max="2312" width="9.1796875" customWidth="1"/>
    <col min="2313" max="2313" width="7.26953125" customWidth="1"/>
    <col min="2314" max="2314" width="7" customWidth="1"/>
    <col min="2561" max="2561" width="5.81640625" customWidth="1"/>
    <col min="2562" max="2562" width="42" customWidth="1"/>
    <col min="2563" max="2568" width="9.1796875" customWidth="1"/>
    <col min="2569" max="2569" width="7.26953125" customWidth="1"/>
    <col min="2570" max="2570" width="7" customWidth="1"/>
    <col min="2817" max="2817" width="5.81640625" customWidth="1"/>
    <col min="2818" max="2818" width="42" customWidth="1"/>
    <col min="2819" max="2824" width="9.1796875" customWidth="1"/>
    <col min="2825" max="2825" width="7.26953125" customWidth="1"/>
    <col min="2826" max="2826" width="7" customWidth="1"/>
    <col min="3073" max="3073" width="5.81640625" customWidth="1"/>
    <col min="3074" max="3074" width="42" customWidth="1"/>
    <col min="3075" max="3080" width="9.1796875" customWidth="1"/>
    <col min="3081" max="3081" width="7.26953125" customWidth="1"/>
    <col min="3082" max="3082" width="7" customWidth="1"/>
    <col min="3329" max="3329" width="5.81640625" customWidth="1"/>
    <col min="3330" max="3330" width="42" customWidth="1"/>
    <col min="3331" max="3336" width="9.1796875" customWidth="1"/>
    <col min="3337" max="3337" width="7.26953125" customWidth="1"/>
    <col min="3338" max="3338" width="7" customWidth="1"/>
    <col min="3585" max="3585" width="5.81640625" customWidth="1"/>
    <col min="3586" max="3586" width="42" customWidth="1"/>
    <col min="3587" max="3592" width="9.1796875" customWidth="1"/>
    <col min="3593" max="3593" width="7.26953125" customWidth="1"/>
    <col min="3594" max="3594" width="7" customWidth="1"/>
    <col min="3841" max="3841" width="5.81640625" customWidth="1"/>
    <col min="3842" max="3842" width="42" customWidth="1"/>
    <col min="3843" max="3848" width="9.1796875" customWidth="1"/>
    <col min="3849" max="3849" width="7.26953125" customWidth="1"/>
    <col min="3850" max="3850" width="7" customWidth="1"/>
    <col min="4097" max="4097" width="5.81640625" customWidth="1"/>
    <col min="4098" max="4098" width="42" customWidth="1"/>
    <col min="4099" max="4104" width="9.1796875" customWidth="1"/>
    <col min="4105" max="4105" width="7.26953125" customWidth="1"/>
    <col min="4106" max="4106" width="7" customWidth="1"/>
    <col min="4353" max="4353" width="5.81640625" customWidth="1"/>
    <col min="4354" max="4354" width="42" customWidth="1"/>
    <col min="4355" max="4360" width="9.1796875" customWidth="1"/>
    <col min="4361" max="4361" width="7.26953125" customWidth="1"/>
    <col min="4362" max="4362" width="7" customWidth="1"/>
    <col min="4609" max="4609" width="5.81640625" customWidth="1"/>
    <col min="4610" max="4610" width="42" customWidth="1"/>
    <col min="4611" max="4616" width="9.1796875" customWidth="1"/>
    <col min="4617" max="4617" width="7.26953125" customWidth="1"/>
    <col min="4618" max="4618" width="7" customWidth="1"/>
    <col min="4865" max="4865" width="5.81640625" customWidth="1"/>
    <col min="4866" max="4866" width="42" customWidth="1"/>
    <col min="4867" max="4872" width="9.1796875" customWidth="1"/>
    <col min="4873" max="4873" width="7.26953125" customWidth="1"/>
    <col min="4874" max="4874" width="7" customWidth="1"/>
    <col min="5121" max="5121" width="5.81640625" customWidth="1"/>
    <col min="5122" max="5122" width="42" customWidth="1"/>
    <col min="5123" max="5128" width="9.1796875" customWidth="1"/>
    <col min="5129" max="5129" width="7.26953125" customWidth="1"/>
    <col min="5130" max="5130" width="7" customWidth="1"/>
    <col min="5377" max="5377" width="5.81640625" customWidth="1"/>
    <col min="5378" max="5378" width="42" customWidth="1"/>
    <col min="5379" max="5384" width="9.1796875" customWidth="1"/>
    <col min="5385" max="5385" width="7.26953125" customWidth="1"/>
    <col min="5386" max="5386" width="7" customWidth="1"/>
    <col min="5633" max="5633" width="5.81640625" customWidth="1"/>
    <col min="5634" max="5634" width="42" customWidth="1"/>
    <col min="5635" max="5640" width="9.1796875" customWidth="1"/>
    <col min="5641" max="5641" width="7.26953125" customWidth="1"/>
    <col min="5642" max="5642" width="7" customWidth="1"/>
    <col min="5889" max="5889" width="5.81640625" customWidth="1"/>
    <col min="5890" max="5890" width="42" customWidth="1"/>
    <col min="5891" max="5896" width="9.1796875" customWidth="1"/>
    <col min="5897" max="5897" width="7.26953125" customWidth="1"/>
    <col min="5898" max="5898" width="7" customWidth="1"/>
    <col min="6145" max="6145" width="5.81640625" customWidth="1"/>
    <col min="6146" max="6146" width="42" customWidth="1"/>
    <col min="6147" max="6152" width="9.1796875" customWidth="1"/>
    <col min="6153" max="6153" width="7.26953125" customWidth="1"/>
    <col min="6154" max="6154" width="7" customWidth="1"/>
    <col min="6401" max="6401" width="5.81640625" customWidth="1"/>
    <col min="6402" max="6402" width="42" customWidth="1"/>
    <col min="6403" max="6408" width="9.1796875" customWidth="1"/>
    <col min="6409" max="6409" width="7.26953125" customWidth="1"/>
    <col min="6410" max="6410" width="7" customWidth="1"/>
    <col min="6657" max="6657" width="5.81640625" customWidth="1"/>
    <col min="6658" max="6658" width="42" customWidth="1"/>
    <col min="6659" max="6664" width="9.1796875" customWidth="1"/>
    <col min="6665" max="6665" width="7.26953125" customWidth="1"/>
    <col min="6666" max="6666" width="7" customWidth="1"/>
    <col min="6913" max="6913" width="5.81640625" customWidth="1"/>
    <col min="6914" max="6914" width="42" customWidth="1"/>
    <col min="6915" max="6920" width="9.1796875" customWidth="1"/>
    <col min="6921" max="6921" width="7.26953125" customWidth="1"/>
    <col min="6922" max="6922" width="7" customWidth="1"/>
    <col min="7169" max="7169" width="5.81640625" customWidth="1"/>
    <col min="7170" max="7170" width="42" customWidth="1"/>
    <col min="7171" max="7176" width="9.1796875" customWidth="1"/>
    <col min="7177" max="7177" width="7.26953125" customWidth="1"/>
    <col min="7178" max="7178" width="7" customWidth="1"/>
    <col min="7425" max="7425" width="5.81640625" customWidth="1"/>
    <col min="7426" max="7426" width="42" customWidth="1"/>
    <col min="7427" max="7432" width="9.1796875" customWidth="1"/>
    <col min="7433" max="7433" width="7.26953125" customWidth="1"/>
    <col min="7434" max="7434" width="7" customWidth="1"/>
    <col min="7681" max="7681" width="5.81640625" customWidth="1"/>
    <col min="7682" max="7682" width="42" customWidth="1"/>
    <col min="7683" max="7688" width="9.1796875" customWidth="1"/>
    <col min="7689" max="7689" width="7.26953125" customWidth="1"/>
    <col min="7690" max="7690" width="7" customWidth="1"/>
    <col min="7937" max="7937" width="5.81640625" customWidth="1"/>
    <col min="7938" max="7938" width="42" customWidth="1"/>
    <col min="7939" max="7944" width="9.1796875" customWidth="1"/>
    <col min="7945" max="7945" width="7.26953125" customWidth="1"/>
    <col min="7946" max="7946" width="7" customWidth="1"/>
    <col min="8193" max="8193" width="5.81640625" customWidth="1"/>
    <col min="8194" max="8194" width="42" customWidth="1"/>
    <col min="8195" max="8200" width="9.1796875" customWidth="1"/>
    <col min="8201" max="8201" width="7.26953125" customWidth="1"/>
    <col min="8202" max="8202" width="7" customWidth="1"/>
    <col min="8449" max="8449" width="5.81640625" customWidth="1"/>
    <col min="8450" max="8450" width="42" customWidth="1"/>
    <col min="8451" max="8456" width="9.1796875" customWidth="1"/>
    <col min="8457" max="8457" width="7.26953125" customWidth="1"/>
    <col min="8458" max="8458" width="7" customWidth="1"/>
    <col min="8705" max="8705" width="5.81640625" customWidth="1"/>
    <col min="8706" max="8706" width="42" customWidth="1"/>
    <col min="8707" max="8712" width="9.1796875" customWidth="1"/>
    <col min="8713" max="8713" width="7.26953125" customWidth="1"/>
    <col min="8714" max="8714" width="7" customWidth="1"/>
    <col min="8961" max="8961" width="5.81640625" customWidth="1"/>
    <col min="8962" max="8962" width="42" customWidth="1"/>
    <col min="8963" max="8968" width="9.1796875" customWidth="1"/>
    <col min="8969" max="8969" width="7.26953125" customWidth="1"/>
    <col min="8970" max="8970" width="7" customWidth="1"/>
    <col min="9217" max="9217" width="5.81640625" customWidth="1"/>
    <col min="9218" max="9218" width="42" customWidth="1"/>
    <col min="9219" max="9224" width="9.1796875" customWidth="1"/>
    <col min="9225" max="9225" width="7.26953125" customWidth="1"/>
    <col min="9226" max="9226" width="7" customWidth="1"/>
    <col min="9473" max="9473" width="5.81640625" customWidth="1"/>
    <col min="9474" max="9474" width="42" customWidth="1"/>
    <col min="9475" max="9480" width="9.1796875" customWidth="1"/>
    <col min="9481" max="9481" width="7.26953125" customWidth="1"/>
    <col min="9482" max="9482" width="7" customWidth="1"/>
    <col min="9729" max="9729" width="5.81640625" customWidth="1"/>
    <col min="9730" max="9730" width="42" customWidth="1"/>
    <col min="9731" max="9736" width="9.1796875" customWidth="1"/>
    <col min="9737" max="9737" width="7.26953125" customWidth="1"/>
    <col min="9738" max="9738" width="7" customWidth="1"/>
    <col min="9985" max="9985" width="5.81640625" customWidth="1"/>
    <col min="9986" max="9986" width="42" customWidth="1"/>
    <col min="9987" max="9992" width="9.1796875" customWidth="1"/>
    <col min="9993" max="9993" width="7.26953125" customWidth="1"/>
    <col min="9994" max="9994" width="7" customWidth="1"/>
    <col min="10241" max="10241" width="5.81640625" customWidth="1"/>
    <col min="10242" max="10242" width="42" customWidth="1"/>
    <col min="10243" max="10248" width="9.1796875" customWidth="1"/>
    <col min="10249" max="10249" width="7.26953125" customWidth="1"/>
    <col min="10250" max="10250" width="7" customWidth="1"/>
    <col min="10497" max="10497" width="5.81640625" customWidth="1"/>
    <col min="10498" max="10498" width="42" customWidth="1"/>
    <col min="10499" max="10504" width="9.1796875" customWidth="1"/>
    <col min="10505" max="10505" width="7.26953125" customWidth="1"/>
    <col min="10506" max="10506" width="7" customWidth="1"/>
    <col min="10753" max="10753" width="5.81640625" customWidth="1"/>
    <col min="10754" max="10754" width="42" customWidth="1"/>
    <col min="10755" max="10760" width="9.1796875" customWidth="1"/>
    <col min="10761" max="10761" width="7.26953125" customWidth="1"/>
    <col min="10762" max="10762" width="7" customWidth="1"/>
    <col min="11009" max="11009" width="5.81640625" customWidth="1"/>
    <col min="11010" max="11010" width="42" customWidth="1"/>
    <col min="11011" max="11016" width="9.1796875" customWidth="1"/>
    <col min="11017" max="11017" width="7.26953125" customWidth="1"/>
    <col min="11018" max="11018" width="7" customWidth="1"/>
    <col min="11265" max="11265" width="5.81640625" customWidth="1"/>
    <col min="11266" max="11266" width="42" customWidth="1"/>
    <col min="11267" max="11272" width="9.1796875" customWidth="1"/>
    <col min="11273" max="11273" width="7.26953125" customWidth="1"/>
    <col min="11274" max="11274" width="7" customWidth="1"/>
    <col min="11521" max="11521" width="5.81640625" customWidth="1"/>
    <col min="11522" max="11522" width="42" customWidth="1"/>
    <col min="11523" max="11528" width="9.1796875" customWidth="1"/>
    <col min="11529" max="11529" width="7.26953125" customWidth="1"/>
    <col min="11530" max="11530" width="7" customWidth="1"/>
    <col min="11777" max="11777" width="5.81640625" customWidth="1"/>
    <col min="11778" max="11778" width="42" customWidth="1"/>
    <col min="11779" max="11784" width="9.1796875" customWidth="1"/>
    <col min="11785" max="11785" width="7.26953125" customWidth="1"/>
    <col min="11786" max="11786" width="7" customWidth="1"/>
    <col min="12033" max="12033" width="5.81640625" customWidth="1"/>
    <col min="12034" max="12034" width="42" customWidth="1"/>
    <col min="12035" max="12040" width="9.1796875" customWidth="1"/>
    <col min="12041" max="12041" width="7.26953125" customWidth="1"/>
    <col min="12042" max="12042" width="7" customWidth="1"/>
    <col min="12289" max="12289" width="5.81640625" customWidth="1"/>
    <col min="12290" max="12290" width="42" customWidth="1"/>
    <col min="12291" max="12296" width="9.1796875" customWidth="1"/>
    <col min="12297" max="12297" width="7.26953125" customWidth="1"/>
    <col min="12298" max="12298" width="7" customWidth="1"/>
    <col min="12545" max="12545" width="5.81640625" customWidth="1"/>
    <col min="12546" max="12546" width="42" customWidth="1"/>
    <col min="12547" max="12552" width="9.1796875" customWidth="1"/>
    <col min="12553" max="12553" width="7.26953125" customWidth="1"/>
    <col min="12554" max="12554" width="7" customWidth="1"/>
    <col min="12801" max="12801" width="5.81640625" customWidth="1"/>
    <col min="12802" max="12802" width="42" customWidth="1"/>
    <col min="12803" max="12808" width="9.1796875" customWidth="1"/>
    <col min="12809" max="12809" width="7.26953125" customWidth="1"/>
    <col min="12810" max="12810" width="7" customWidth="1"/>
    <col min="13057" max="13057" width="5.81640625" customWidth="1"/>
    <col min="13058" max="13058" width="42" customWidth="1"/>
    <col min="13059" max="13064" width="9.1796875" customWidth="1"/>
    <col min="13065" max="13065" width="7.26953125" customWidth="1"/>
    <col min="13066" max="13066" width="7" customWidth="1"/>
    <col min="13313" max="13313" width="5.81640625" customWidth="1"/>
    <col min="13314" max="13314" width="42" customWidth="1"/>
    <col min="13315" max="13320" width="9.1796875" customWidth="1"/>
    <col min="13321" max="13321" width="7.26953125" customWidth="1"/>
    <col min="13322" max="13322" width="7" customWidth="1"/>
    <col min="13569" max="13569" width="5.81640625" customWidth="1"/>
    <col min="13570" max="13570" width="42" customWidth="1"/>
    <col min="13571" max="13576" width="9.1796875" customWidth="1"/>
    <col min="13577" max="13577" width="7.26953125" customWidth="1"/>
    <col min="13578" max="13578" width="7" customWidth="1"/>
    <col min="13825" max="13825" width="5.81640625" customWidth="1"/>
    <col min="13826" max="13826" width="42" customWidth="1"/>
    <col min="13827" max="13832" width="9.1796875" customWidth="1"/>
    <col min="13833" max="13833" width="7.26953125" customWidth="1"/>
    <col min="13834" max="13834" width="7" customWidth="1"/>
    <col min="14081" max="14081" width="5.81640625" customWidth="1"/>
    <col min="14082" max="14082" width="42" customWidth="1"/>
    <col min="14083" max="14088" width="9.1796875" customWidth="1"/>
    <col min="14089" max="14089" width="7.26953125" customWidth="1"/>
    <col min="14090" max="14090" width="7" customWidth="1"/>
    <col min="14337" max="14337" width="5.81640625" customWidth="1"/>
    <col min="14338" max="14338" width="42" customWidth="1"/>
    <col min="14339" max="14344" width="9.1796875" customWidth="1"/>
    <col min="14345" max="14345" width="7.26953125" customWidth="1"/>
    <col min="14346" max="14346" width="7" customWidth="1"/>
    <col min="14593" max="14593" width="5.81640625" customWidth="1"/>
    <col min="14594" max="14594" width="42" customWidth="1"/>
    <col min="14595" max="14600" width="9.1796875" customWidth="1"/>
    <col min="14601" max="14601" width="7.26953125" customWidth="1"/>
    <col min="14602" max="14602" width="7" customWidth="1"/>
    <col min="14849" max="14849" width="5.81640625" customWidth="1"/>
    <col min="14850" max="14850" width="42" customWidth="1"/>
    <col min="14851" max="14856" width="9.1796875" customWidth="1"/>
    <col min="14857" max="14857" width="7.26953125" customWidth="1"/>
    <col min="14858" max="14858" width="7" customWidth="1"/>
    <col min="15105" max="15105" width="5.81640625" customWidth="1"/>
    <col min="15106" max="15106" width="42" customWidth="1"/>
    <col min="15107" max="15112" width="9.1796875" customWidth="1"/>
    <col min="15113" max="15113" width="7.26953125" customWidth="1"/>
    <col min="15114" max="15114" width="7" customWidth="1"/>
    <col min="15361" max="15361" width="5.81640625" customWidth="1"/>
    <col min="15362" max="15362" width="42" customWidth="1"/>
    <col min="15363" max="15368" width="9.1796875" customWidth="1"/>
    <col min="15369" max="15369" width="7.26953125" customWidth="1"/>
    <col min="15370" max="15370" width="7" customWidth="1"/>
    <col min="15617" max="15617" width="5.81640625" customWidth="1"/>
    <col min="15618" max="15618" width="42" customWidth="1"/>
    <col min="15619" max="15624" width="9.1796875" customWidth="1"/>
    <col min="15625" max="15625" width="7.26953125" customWidth="1"/>
    <col min="15626" max="15626" width="7" customWidth="1"/>
    <col min="15873" max="15873" width="5.81640625" customWidth="1"/>
    <col min="15874" max="15874" width="42" customWidth="1"/>
    <col min="15875" max="15880" width="9.1796875" customWidth="1"/>
    <col min="15881" max="15881" width="7.26953125" customWidth="1"/>
    <col min="15882" max="15882" width="7" customWidth="1"/>
    <col min="16129" max="16129" width="5.81640625" customWidth="1"/>
    <col min="16130" max="16130" width="42" customWidth="1"/>
    <col min="16131" max="16136" width="9.1796875" customWidth="1"/>
    <col min="16137" max="16137" width="7.26953125" customWidth="1"/>
    <col min="16138" max="16138" width="7" customWidth="1"/>
  </cols>
  <sheetData>
    <row r="1" spans="1:17" ht="23" x14ac:dyDescent="0.5">
      <c r="A1" s="126"/>
      <c r="B1" s="24" t="str">
        <f>[1]Ajakava_Tapa!A1</f>
        <v>2022 EESTI MEISTRIVÕISTLUSED KÄSIPALLIS</v>
      </c>
      <c r="C1" s="7"/>
      <c r="D1" s="7"/>
      <c r="E1" s="7"/>
      <c r="F1" s="7"/>
      <c r="G1" s="7"/>
    </row>
    <row r="2" spans="1:17" ht="18" x14ac:dyDescent="0.4">
      <c r="A2" s="127"/>
      <c r="B2" s="24" t="str">
        <f>[1]Ajakava_Tapa!A2</f>
        <v>NOORMEHED D2 KLASS</v>
      </c>
      <c r="C2" s="28" t="s">
        <v>56</v>
      </c>
      <c r="D2" s="6"/>
      <c r="G2" s="20"/>
      <c r="I2" s="27" t="s">
        <v>78</v>
      </c>
      <c r="J2" s="128" t="s">
        <v>79</v>
      </c>
    </row>
    <row r="3" spans="1:17" ht="18" x14ac:dyDescent="0.4">
      <c r="A3" s="127"/>
      <c r="B3" s="24" t="s">
        <v>80</v>
      </c>
      <c r="C3" s="28"/>
      <c r="D3" s="6"/>
      <c r="G3" s="20"/>
      <c r="I3" s="27"/>
      <c r="J3" s="128"/>
    </row>
    <row r="4" spans="1:17" ht="14.5" thickBot="1" x14ac:dyDescent="0.35">
      <c r="A4" s="1"/>
      <c r="E4" s="9"/>
      <c r="F4" s="9"/>
    </row>
    <row r="5" spans="1:17" ht="16" thickBot="1" x14ac:dyDescent="0.3">
      <c r="A5" s="129"/>
      <c r="B5" s="130" t="s">
        <v>3</v>
      </c>
      <c r="C5" s="131">
        <v>1</v>
      </c>
      <c r="D5" s="131">
        <v>2</v>
      </c>
      <c r="E5" s="131">
        <v>3</v>
      </c>
      <c r="F5" s="131">
        <v>4</v>
      </c>
      <c r="G5" s="131">
        <v>5</v>
      </c>
      <c r="H5" s="131">
        <v>6</v>
      </c>
      <c r="I5" s="206" t="s">
        <v>8</v>
      </c>
      <c r="J5" s="207"/>
      <c r="K5" s="132" t="s">
        <v>4</v>
      </c>
      <c r="L5" s="133" t="s">
        <v>5</v>
      </c>
    </row>
    <row r="6" spans="1:17" ht="16" thickTop="1" x14ac:dyDescent="0.35">
      <c r="A6" s="208">
        <v>1</v>
      </c>
      <c r="B6" s="193" t="s">
        <v>42</v>
      </c>
      <c r="C6" s="134"/>
      <c r="D6" s="135">
        <v>1</v>
      </c>
      <c r="E6" s="135">
        <v>2</v>
      </c>
      <c r="F6" s="135">
        <v>2</v>
      </c>
      <c r="G6" s="135">
        <v>2</v>
      </c>
      <c r="H6" s="135">
        <v>2</v>
      </c>
      <c r="I6" s="32"/>
      <c r="J6" s="33"/>
      <c r="K6" s="209">
        <f>SUM(C6:H6)</f>
        <v>9</v>
      </c>
      <c r="L6" s="210" t="s">
        <v>14</v>
      </c>
      <c r="O6" s="73"/>
    </row>
    <row r="7" spans="1:17" ht="15.5" x14ac:dyDescent="0.35">
      <c r="A7" s="191"/>
      <c r="B7" s="194"/>
      <c r="C7" s="136"/>
      <c r="D7" s="137">
        <v>17</v>
      </c>
      <c r="E7" s="137">
        <v>19</v>
      </c>
      <c r="F7" s="137">
        <v>20</v>
      </c>
      <c r="G7" s="137">
        <v>26</v>
      </c>
      <c r="H7" s="137">
        <v>29</v>
      </c>
      <c r="I7" s="34">
        <f>SUBTOTAL(9,C7:H7)</f>
        <v>111</v>
      </c>
      <c r="J7" s="35">
        <f>SUM(I7-J8)</f>
        <v>47</v>
      </c>
      <c r="K7" s="197"/>
      <c r="L7" s="200"/>
    </row>
    <row r="8" spans="1:17" ht="15.5" x14ac:dyDescent="0.35">
      <c r="A8" s="202"/>
      <c r="B8" s="203"/>
      <c r="C8" s="138"/>
      <c r="D8" s="139">
        <v>17</v>
      </c>
      <c r="E8" s="139">
        <v>12</v>
      </c>
      <c r="F8" s="139">
        <v>14</v>
      </c>
      <c r="G8" s="139">
        <v>18</v>
      </c>
      <c r="H8" s="139">
        <v>3</v>
      </c>
      <c r="I8" s="37"/>
      <c r="J8" s="38">
        <f>SUBTOTAL(9,C8:H8)</f>
        <v>64</v>
      </c>
      <c r="K8" s="197"/>
      <c r="L8" s="205"/>
    </row>
    <row r="9" spans="1:17" ht="15.5" x14ac:dyDescent="0.35">
      <c r="A9" s="190">
        <v>2</v>
      </c>
      <c r="B9" s="194" t="s">
        <v>43</v>
      </c>
      <c r="C9" s="140">
        <v>1</v>
      </c>
      <c r="D9" s="141"/>
      <c r="E9" s="142">
        <v>2</v>
      </c>
      <c r="F9" s="142">
        <v>2</v>
      </c>
      <c r="G9" s="142">
        <v>2</v>
      </c>
      <c r="H9" s="142">
        <v>2</v>
      </c>
      <c r="I9" s="32"/>
      <c r="J9" s="33"/>
      <c r="K9" s="196">
        <f>SUM(C9:H9)</f>
        <v>9</v>
      </c>
      <c r="L9" s="199" t="s">
        <v>13</v>
      </c>
      <c r="P9" s="102"/>
      <c r="Q9" s="101"/>
    </row>
    <row r="10" spans="1:17" ht="15.5" x14ac:dyDescent="0.35">
      <c r="A10" s="191"/>
      <c r="B10" s="194"/>
      <c r="C10" s="143">
        <v>17</v>
      </c>
      <c r="D10" s="136"/>
      <c r="E10" s="137">
        <v>23</v>
      </c>
      <c r="F10" s="137">
        <v>24</v>
      </c>
      <c r="G10" s="137">
        <v>24</v>
      </c>
      <c r="H10" s="137">
        <v>29</v>
      </c>
      <c r="I10" s="34">
        <f>SUBTOTAL(9,C10:H10)</f>
        <v>117</v>
      </c>
      <c r="J10" s="35">
        <f>SUM(I10-J11)</f>
        <v>61</v>
      </c>
      <c r="K10" s="197"/>
      <c r="L10" s="200"/>
      <c r="P10" s="102"/>
      <c r="Q10" s="103"/>
    </row>
    <row r="11" spans="1:17" ht="15.5" x14ac:dyDescent="0.35">
      <c r="A11" s="202"/>
      <c r="B11" s="194"/>
      <c r="C11" s="144">
        <v>17</v>
      </c>
      <c r="D11" s="138"/>
      <c r="E11" s="145">
        <v>12</v>
      </c>
      <c r="F11" s="145">
        <v>9</v>
      </c>
      <c r="G11" s="145">
        <v>16</v>
      </c>
      <c r="H11" s="145">
        <v>2</v>
      </c>
      <c r="I11" s="37"/>
      <c r="J11" s="38">
        <f>SUBTOTAL(9,C11:H11)</f>
        <v>56</v>
      </c>
      <c r="K11" s="204"/>
      <c r="L11" s="205"/>
      <c r="P11" s="102"/>
      <c r="Q11" s="103"/>
    </row>
    <row r="12" spans="1:17" ht="15.5" x14ac:dyDescent="0.35">
      <c r="A12" s="190">
        <v>3</v>
      </c>
      <c r="B12" s="193" t="s">
        <v>44</v>
      </c>
      <c r="C12" s="142">
        <v>0</v>
      </c>
      <c r="D12" s="142">
        <v>0</v>
      </c>
      <c r="E12" s="141"/>
      <c r="F12" s="142">
        <v>0</v>
      </c>
      <c r="G12" s="142">
        <v>0</v>
      </c>
      <c r="H12" s="142">
        <v>2</v>
      </c>
      <c r="I12" s="32"/>
      <c r="J12" s="33"/>
      <c r="K12" s="196">
        <f>SUM(C12:H12)</f>
        <v>2</v>
      </c>
      <c r="L12" s="199" t="s">
        <v>17</v>
      </c>
      <c r="P12" s="102"/>
      <c r="Q12" s="103"/>
    </row>
    <row r="13" spans="1:17" ht="15.5" x14ac:dyDescent="0.35">
      <c r="A13" s="191"/>
      <c r="B13" s="194"/>
      <c r="C13" s="137">
        <v>12</v>
      </c>
      <c r="D13" s="137">
        <v>12</v>
      </c>
      <c r="E13" s="136"/>
      <c r="F13" s="137">
        <v>14</v>
      </c>
      <c r="G13" s="137">
        <v>21</v>
      </c>
      <c r="H13" s="137">
        <v>20</v>
      </c>
      <c r="I13" s="34">
        <f>SUBTOTAL(9,C13:H13)</f>
        <v>79</v>
      </c>
      <c r="J13" s="35">
        <f>SUM(I13-J14)</f>
        <v>-16</v>
      </c>
      <c r="K13" s="197"/>
      <c r="L13" s="200"/>
      <c r="P13" s="102"/>
      <c r="Q13" s="103"/>
    </row>
    <row r="14" spans="1:17" ht="15.5" x14ac:dyDescent="0.35">
      <c r="A14" s="202"/>
      <c r="B14" s="203"/>
      <c r="C14" s="145">
        <v>19</v>
      </c>
      <c r="D14" s="145">
        <v>23</v>
      </c>
      <c r="E14" s="138"/>
      <c r="F14" s="145">
        <v>23</v>
      </c>
      <c r="G14" s="145">
        <v>24</v>
      </c>
      <c r="H14" s="145">
        <v>6</v>
      </c>
      <c r="I14" s="37"/>
      <c r="J14" s="38">
        <f>SUBTOTAL(9,C14:H14)</f>
        <v>95</v>
      </c>
      <c r="K14" s="204"/>
      <c r="L14" s="205"/>
      <c r="P14" s="102"/>
      <c r="Q14" s="102"/>
    </row>
    <row r="15" spans="1:17" ht="15.5" x14ac:dyDescent="0.35">
      <c r="A15" s="190">
        <v>4</v>
      </c>
      <c r="B15" s="193" t="s">
        <v>45</v>
      </c>
      <c r="C15" s="142">
        <v>0</v>
      </c>
      <c r="D15" s="142">
        <v>0</v>
      </c>
      <c r="E15" s="142">
        <v>2</v>
      </c>
      <c r="F15" s="141"/>
      <c r="G15" s="142">
        <v>2</v>
      </c>
      <c r="H15" s="142">
        <v>2</v>
      </c>
      <c r="I15" s="32"/>
      <c r="J15" s="33"/>
      <c r="K15" s="196">
        <f>SUM(C15:H15)</f>
        <v>6</v>
      </c>
      <c r="L15" s="199" t="s">
        <v>15</v>
      </c>
      <c r="P15" s="102"/>
      <c r="Q15" s="102"/>
    </row>
    <row r="16" spans="1:17" ht="15.5" x14ac:dyDescent="0.35">
      <c r="A16" s="191"/>
      <c r="B16" s="194"/>
      <c r="C16" s="137">
        <v>14</v>
      </c>
      <c r="D16" s="137">
        <v>9</v>
      </c>
      <c r="E16" s="137">
        <v>23</v>
      </c>
      <c r="F16" s="136"/>
      <c r="G16" s="137">
        <v>17</v>
      </c>
      <c r="H16" s="137">
        <v>18</v>
      </c>
      <c r="I16" s="34">
        <f>SUBTOTAL(9,C16:H16)</f>
        <v>81</v>
      </c>
      <c r="J16" s="35">
        <f>SUM(I16-J17)</f>
        <v>4</v>
      </c>
      <c r="K16" s="197"/>
      <c r="L16" s="200"/>
      <c r="O16" s="103"/>
      <c r="P16" s="102"/>
      <c r="Q16" s="102"/>
    </row>
    <row r="17" spans="1:17" ht="15.5" x14ac:dyDescent="0.35">
      <c r="A17" s="202"/>
      <c r="B17" s="203"/>
      <c r="C17" s="145">
        <v>20</v>
      </c>
      <c r="D17" s="145">
        <v>24</v>
      </c>
      <c r="E17" s="145">
        <v>14</v>
      </c>
      <c r="F17" s="138"/>
      <c r="G17" s="145">
        <v>14</v>
      </c>
      <c r="H17" s="145">
        <v>5</v>
      </c>
      <c r="I17" s="37"/>
      <c r="J17" s="38">
        <f>SUBTOTAL(9,C17:H17)</f>
        <v>77</v>
      </c>
      <c r="K17" s="204"/>
      <c r="L17" s="205"/>
      <c r="O17" s="103"/>
      <c r="P17" s="102"/>
      <c r="Q17" s="102"/>
    </row>
    <row r="18" spans="1:17" ht="15.5" x14ac:dyDescent="0.35">
      <c r="A18" s="190">
        <v>5</v>
      </c>
      <c r="B18" s="193" t="s">
        <v>46</v>
      </c>
      <c r="C18" s="142">
        <v>0</v>
      </c>
      <c r="D18" s="142">
        <v>0</v>
      </c>
      <c r="E18" s="142">
        <v>2</v>
      </c>
      <c r="F18" s="142">
        <v>0</v>
      </c>
      <c r="G18" s="141"/>
      <c r="H18" s="142">
        <v>2</v>
      </c>
      <c r="I18" s="32"/>
      <c r="J18" s="33"/>
      <c r="K18" s="196">
        <f>SUM(C18:H18)</f>
        <v>4</v>
      </c>
      <c r="L18" s="199" t="s">
        <v>16</v>
      </c>
    </row>
    <row r="19" spans="1:17" ht="15.5" x14ac:dyDescent="0.35">
      <c r="A19" s="191"/>
      <c r="B19" s="194"/>
      <c r="C19" s="137">
        <v>18</v>
      </c>
      <c r="D19" s="137">
        <v>16</v>
      </c>
      <c r="E19" s="137">
        <v>24</v>
      </c>
      <c r="F19" s="137">
        <v>14</v>
      </c>
      <c r="G19" s="136"/>
      <c r="H19" s="137">
        <v>33</v>
      </c>
      <c r="I19" s="34">
        <f>SUBTOTAL(9,C19:H19)</f>
        <v>105</v>
      </c>
      <c r="J19" s="35">
        <f>SUM(I19-J20)</f>
        <v>12</v>
      </c>
      <c r="K19" s="197"/>
      <c r="L19" s="200"/>
      <c r="M19" s="152">
        <v>-19</v>
      </c>
    </row>
    <row r="20" spans="1:17" ht="15.5" x14ac:dyDescent="0.35">
      <c r="A20" s="202"/>
      <c r="B20" s="203"/>
      <c r="C20" s="145">
        <v>26</v>
      </c>
      <c r="D20" s="145">
        <v>24</v>
      </c>
      <c r="E20" s="145">
        <v>21</v>
      </c>
      <c r="F20" s="145">
        <v>17</v>
      </c>
      <c r="G20" s="138"/>
      <c r="H20" s="145">
        <v>5</v>
      </c>
      <c r="I20" s="37"/>
      <c r="J20" s="38">
        <f>SUBTOTAL(9,C20:H20)</f>
        <v>93</v>
      </c>
      <c r="K20" s="204"/>
      <c r="L20" s="205"/>
    </row>
    <row r="21" spans="1:17" ht="15.5" x14ac:dyDescent="0.35">
      <c r="A21" s="190">
        <v>6</v>
      </c>
      <c r="B21" s="193" t="s">
        <v>47</v>
      </c>
      <c r="C21" s="142">
        <v>0</v>
      </c>
      <c r="D21" s="142">
        <v>0</v>
      </c>
      <c r="E21" s="142">
        <v>0</v>
      </c>
      <c r="F21" s="142">
        <v>0</v>
      </c>
      <c r="G21" s="142">
        <v>0</v>
      </c>
      <c r="H21" s="141"/>
      <c r="I21" s="32"/>
      <c r="J21" s="33"/>
      <c r="K21" s="196">
        <f>SUM(C21:H21)</f>
        <v>0</v>
      </c>
      <c r="L21" s="199" t="s">
        <v>18</v>
      </c>
    </row>
    <row r="22" spans="1:17" ht="15.5" x14ac:dyDescent="0.35">
      <c r="A22" s="191"/>
      <c r="B22" s="194"/>
      <c r="C22" s="137">
        <v>3</v>
      </c>
      <c r="D22" s="137">
        <v>2</v>
      </c>
      <c r="E22" s="137">
        <v>6</v>
      </c>
      <c r="F22" s="137">
        <v>5</v>
      </c>
      <c r="G22" s="137">
        <v>5</v>
      </c>
      <c r="H22" s="136"/>
      <c r="I22" s="34">
        <f>SUBTOTAL(9,C22:H22)</f>
        <v>21</v>
      </c>
      <c r="J22" s="35">
        <f>SUM(I22-J23)</f>
        <v>-108</v>
      </c>
      <c r="K22" s="197"/>
      <c r="L22" s="200"/>
    </row>
    <row r="23" spans="1:17" ht="16" thickBot="1" x14ac:dyDescent="0.4">
      <c r="A23" s="192"/>
      <c r="B23" s="195"/>
      <c r="C23" s="146">
        <v>29</v>
      </c>
      <c r="D23" s="146">
        <v>29</v>
      </c>
      <c r="E23" s="146">
        <v>20</v>
      </c>
      <c r="F23" s="146">
        <v>18</v>
      </c>
      <c r="G23" s="146">
        <v>33</v>
      </c>
      <c r="H23" s="147"/>
      <c r="I23" s="39"/>
      <c r="J23" s="40">
        <f>SUBTOTAL(109,C23:H23)</f>
        <v>129</v>
      </c>
      <c r="K23" s="198"/>
      <c r="L23" s="201"/>
    </row>
    <row r="24" spans="1:17" ht="13" x14ac:dyDescent="0.3">
      <c r="H24" s="19" t="str">
        <f>IF(I24&lt;&gt;J24,"! Väravate vahe ei ole õige. Andmete sisestus pooleli või tulemused sisestatud valesti =&gt;&gt;"," ")</f>
        <v xml:space="preserve"> </v>
      </c>
      <c r="I24">
        <f>SUM(I6:I23)</f>
        <v>514</v>
      </c>
      <c r="J24">
        <f>J8+J11+J14+J20+J23+J17</f>
        <v>514</v>
      </c>
    </row>
  </sheetData>
  <mergeCells count="25">
    <mergeCell ref="A9:A11"/>
    <mergeCell ref="B9:B11"/>
    <mergeCell ref="K9:K11"/>
    <mergeCell ref="L9:L11"/>
    <mergeCell ref="I5:J5"/>
    <mergeCell ref="A6:A8"/>
    <mergeCell ref="B6:B8"/>
    <mergeCell ref="K6:K8"/>
    <mergeCell ref="L6:L8"/>
    <mergeCell ref="A12:A14"/>
    <mergeCell ref="B12:B14"/>
    <mergeCell ref="K12:K14"/>
    <mergeCell ref="L12:L14"/>
    <mergeCell ref="A15:A17"/>
    <mergeCell ref="B15:B17"/>
    <mergeCell ref="K15:K17"/>
    <mergeCell ref="L15:L17"/>
    <mergeCell ref="A18:A20"/>
    <mergeCell ref="B18:B20"/>
    <mergeCell ref="K18:K20"/>
    <mergeCell ref="L18:L20"/>
    <mergeCell ref="A21:A23"/>
    <mergeCell ref="B21:B23"/>
    <mergeCell ref="K21:K23"/>
    <mergeCell ref="L21:L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7"/>
  <sheetViews>
    <sheetView topLeftCell="B4" workbookViewId="0">
      <selection activeCell="G12" sqref="G12"/>
    </sheetView>
  </sheetViews>
  <sheetFormatPr defaultRowHeight="12.5" x14ac:dyDescent="0.25"/>
  <cols>
    <col min="1" max="1" width="5.90625" customWidth="1"/>
    <col min="2" max="2" width="42" customWidth="1"/>
    <col min="3" max="9" width="9.08984375" customWidth="1"/>
    <col min="10" max="10" width="7.36328125" customWidth="1"/>
    <col min="11" max="11" width="7" customWidth="1"/>
  </cols>
  <sheetData>
    <row r="1" spans="1:18" ht="23" x14ac:dyDescent="0.5">
      <c r="A1" s="5"/>
      <c r="B1" s="24" t="str">
        <f>Ajakava_Põlva!A1</f>
        <v>2022 EESTI MEISTRIVÕISTLUSED KÄSIPALLIS</v>
      </c>
      <c r="C1" s="7"/>
      <c r="D1" s="7"/>
      <c r="E1" s="7"/>
      <c r="F1" s="7"/>
      <c r="G1" s="7"/>
      <c r="H1" s="7"/>
    </row>
    <row r="2" spans="1:18" ht="25.5" customHeight="1" x14ac:dyDescent="0.4">
      <c r="A2" s="8"/>
      <c r="B2" s="25" t="str">
        <f>Ajakava_Põlva!A2</f>
        <v>NOORMEHED D2 KLASS</v>
      </c>
      <c r="C2" s="28" t="s">
        <v>56</v>
      </c>
      <c r="D2" s="6"/>
      <c r="G2" s="20"/>
      <c r="H2" s="20"/>
      <c r="J2" s="27" t="s">
        <v>55</v>
      </c>
      <c r="K2" s="72" t="s">
        <v>70</v>
      </c>
    </row>
    <row r="3" spans="1:18" ht="25.5" customHeight="1" x14ac:dyDescent="0.4">
      <c r="A3" s="8"/>
      <c r="B3" s="25" t="s">
        <v>68</v>
      </c>
      <c r="C3" s="28"/>
      <c r="D3" s="6"/>
      <c r="G3" s="20"/>
      <c r="H3" s="20"/>
      <c r="J3" s="27"/>
      <c r="K3" s="72"/>
    </row>
    <row r="4" spans="1:18" ht="14.5" thickBot="1" x14ac:dyDescent="0.35">
      <c r="A4" s="1"/>
      <c r="E4" s="9"/>
      <c r="F4" s="9"/>
    </row>
    <row r="5" spans="1:18" ht="25.5" customHeight="1" thickBot="1" x14ac:dyDescent="0.3">
      <c r="A5" s="15"/>
      <c r="B5" s="18" t="s">
        <v>3</v>
      </c>
      <c r="C5" s="115">
        <v>1</v>
      </c>
      <c r="D5" s="115">
        <v>2</v>
      </c>
      <c r="E5" s="115">
        <v>3</v>
      </c>
      <c r="F5" s="115">
        <v>4</v>
      </c>
      <c r="G5" s="115">
        <v>5</v>
      </c>
      <c r="H5" s="115">
        <v>6</v>
      </c>
      <c r="I5" s="115">
        <v>7</v>
      </c>
      <c r="J5" s="211" t="s">
        <v>8</v>
      </c>
      <c r="K5" s="212"/>
      <c r="L5" s="16" t="s">
        <v>4</v>
      </c>
      <c r="M5" s="17" t="s">
        <v>5</v>
      </c>
    </row>
    <row r="6" spans="1:18" ht="16" thickTop="1" x14ac:dyDescent="0.35">
      <c r="A6" s="221">
        <v>1</v>
      </c>
      <c r="B6" s="213" t="s">
        <v>48</v>
      </c>
      <c r="C6" s="108"/>
      <c r="D6" s="154">
        <v>2</v>
      </c>
      <c r="E6" s="154">
        <v>2</v>
      </c>
      <c r="F6" s="154">
        <v>2</v>
      </c>
      <c r="G6" s="154">
        <v>2</v>
      </c>
      <c r="H6" s="154">
        <v>2</v>
      </c>
      <c r="I6" s="155">
        <v>2</v>
      </c>
      <c r="J6" s="32"/>
      <c r="K6" s="33"/>
      <c r="L6" s="209">
        <f>SUM(C6:I6)</f>
        <v>12</v>
      </c>
      <c r="M6" s="210" t="s">
        <v>19</v>
      </c>
      <c r="P6" s="73"/>
    </row>
    <row r="7" spans="1:18" ht="15.75" customHeight="1" x14ac:dyDescent="0.35">
      <c r="A7" s="217"/>
      <c r="B7" s="214"/>
      <c r="C7" s="106"/>
      <c r="D7" s="156">
        <v>25</v>
      </c>
      <c r="E7" s="157">
        <v>24</v>
      </c>
      <c r="F7" s="157">
        <v>27</v>
      </c>
      <c r="G7" s="157">
        <v>21</v>
      </c>
      <c r="H7" s="157">
        <v>22</v>
      </c>
      <c r="I7" s="158">
        <v>25</v>
      </c>
      <c r="J7" s="34">
        <f>SUBTOTAL(9,C7:I7)</f>
        <v>144</v>
      </c>
      <c r="K7" s="35">
        <f>SUM(J7-K8)</f>
        <v>50</v>
      </c>
      <c r="L7" s="197"/>
      <c r="M7" s="200"/>
    </row>
    <row r="8" spans="1:18" ht="16.5" customHeight="1" x14ac:dyDescent="0.35">
      <c r="A8" s="220"/>
      <c r="B8" s="219"/>
      <c r="C8" s="107"/>
      <c r="D8" s="159">
        <v>15</v>
      </c>
      <c r="E8" s="159">
        <v>19</v>
      </c>
      <c r="F8" s="159">
        <v>14</v>
      </c>
      <c r="G8" s="159">
        <v>16</v>
      </c>
      <c r="H8" s="159">
        <v>15</v>
      </c>
      <c r="I8" s="160">
        <v>15</v>
      </c>
      <c r="J8" s="37"/>
      <c r="K8" s="38">
        <f>SUBTOTAL(9,C8:I8)</f>
        <v>94</v>
      </c>
      <c r="L8" s="197"/>
      <c r="M8" s="205"/>
    </row>
    <row r="9" spans="1:18" ht="15.75" customHeight="1" x14ac:dyDescent="0.35">
      <c r="A9" s="216">
        <v>2</v>
      </c>
      <c r="B9" s="213" t="s">
        <v>50</v>
      </c>
      <c r="C9" s="167">
        <v>0</v>
      </c>
      <c r="D9" s="112"/>
      <c r="E9" s="161">
        <v>0</v>
      </c>
      <c r="F9" s="161">
        <v>0</v>
      </c>
      <c r="G9" s="161">
        <v>0</v>
      </c>
      <c r="H9" s="161">
        <v>0</v>
      </c>
      <c r="I9" s="162">
        <v>2</v>
      </c>
      <c r="J9" s="32"/>
      <c r="K9" s="33"/>
      <c r="L9" s="196">
        <f>SUM(C9:I9)</f>
        <v>2</v>
      </c>
      <c r="M9" s="199" t="s">
        <v>18</v>
      </c>
      <c r="Q9" s="102"/>
      <c r="R9" s="101"/>
    </row>
    <row r="10" spans="1:18" ht="15.75" customHeight="1" x14ac:dyDescent="0.35">
      <c r="A10" s="217"/>
      <c r="B10" s="214"/>
      <c r="C10" s="168">
        <v>15</v>
      </c>
      <c r="D10" s="106"/>
      <c r="E10" s="157">
        <v>21</v>
      </c>
      <c r="F10" s="157">
        <v>18</v>
      </c>
      <c r="G10" s="157">
        <v>16</v>
      </c>
      <c r="H10" s="157">
        <v>19</v>
      </c>
      <c r="I10" s="158">
        <v>25</v>
      </c>
      <c r="J10" s="34">
        <f>SUBTOTAL(9,C10:I10)</f>
        <v>114</v>
      </c>
      <c r="K10" s="35">
        <f>SUM(J10-K11)</f>
        <v>-33</v>
      </c>
      <c r="L10" s="197"/>
      <c r="M10" s="200"/>
      <c r="Q10" s="102"/>
      <c r="R10" s="103"/>
    </row>
    <row r="11" spans="1:18" ht="16.5" customHeight="1" x14ac:dyDescent="0.35">
      <c r="A11" s="220"/>
      <c r="B11" s="219"/>
      <c r="C11" s="169">
        <v>25</v>
      </c>
      <c r="D11" s="107"/>
      <c r="E11" s="163">
        <v>24</v>
      </c>
      <c r="F11" s="163">
        <v>31</v>
      </c>
      <c r="G11" s="163">
        <v>24</v>
      </c>
      <c r="H11" s="163">
        <v>23</v>
      </c>
      <c r="I11" s="164">
        <v>20</v>
      </c>
      <c r="J11" s="37"/>
      <c r="K11" s="38">
        <f>SUBTOTAL(9,C11:I11)</f>
        <v>147</v>
      </c>
      <c r="L11" s="204"/>
      <c r="M11" s="205"/>
      <c r="Q11" s="102"/>
      <c r="R11" s="103"/>
    </row>
    <row r="12" spans="1:18" ht="15.75" customHeight="1" x14ac:dyDescent="0.35">
      <c r="A12" s="216">
        <v>3</v>
      </c>
      <c r="B12" s="213" t="s">
        <v>49</v>
      </c>
      <c r="C12" s="161">
        <v>0</v>
      </c>
      <c r="D12" s="162">
        <v>2</v>
      </c>
      <c r="E12" s="112"/>
      <c r="F12" s="161">
        <v>0</v>
      </c>
      <c r="G12" s="161">
        <v>0</v>
      </c>
      <c r="H12" s="161">
        <v>2</v>
      </c>
      <c r="I12" s="162">
        <v>2</v>
      </c>
      <c r="J12" s="32"/>
      <c r="K12" s="33"/>
      <c r="L12" s="196">
        <f>SUM(C12:I12)</f>
        <v>6</v>
      </c>
      <c r="M12" s="199" t="s">
        <v>16</v>
      </c>
      <c r="Q12" s="102"/>
      <c r="R12" s="103"/>
    </row>
    <row r="13" spans="1:18" ht="15.75" customHeight="1" x14ac:dyDescent="0.35">
      <c r="A13" s="217"/>
      <c r="B13" s="214"/>
      <c r="C13" s="157">
        <v>19</v>
      </c>
      <c r="D13" s="158">
        <v>24</v>
      </c>
      <c r="E13" s="106"/>
      <c r="F13" s="157">
        <v>19</v>
      </c>
      <c r="G13" s="157">
        <v>16</v>
      </c>
      <c r="H13" s="157">
        <v>20</v>
      </c>
      <c r="I13" s="158">
        <v>28</v>
      </c>
      <c r="J13" s="34">
        <f>SUBTOTAL(9,C13:I13)</f>
        <v>126</v>
      </c>
      <c r="K13" s="35">
        <f>SUM(J13-K14)</f>
        <v>-12</v>
      </c>
      <c r="L13" s="197"/>
      <c r="M13" s="200"/>
      <c r="Q13" s="102"/>
      <c r="R13" s="103"/>
    </row>
    <row r="14" spans="1:18" ht="16.5" customHeight="1" x14ac:dyDescent="0.35">
      <c r="A14" s="220"/>
      <c r="B14" s="219"/>
      <c r="C14" s="163">
        <v>24</v>
      </c>
      <c r="D14" s="164">
        <v>21</v>
      </c>
      <c r="E14" s="107"/>
      <c r="F14" s="163">
        <v>26</v>
      </c>
      <c r="G14" s="163">
        <v>26</v>
      </c>
      <c r="H14" s="163">
        <v>18</v>
      </c>
      <c r="I14" s="164">
        <v>23</v>
      </c>
      <c r="J14" s="37"/>
      <c r="K14" s="38">
        <f>SUBTOTAL(9,C14:I14)</f>
        <v>138</v>
      </c>
      <c r="L14" s="204"/>
      <c r="M14" s="205"/>
      <c r="Q14" s="102"/>
      <c r="R14" s="102"/>
    </row>
    <row r="15" spans="1:18" ht="16.5" customHeight="1" x14ac:dyDescent="0.35">
      <c r="A15" s="216">
        <v>4</v>
      </c>
      <c r="B15" s="214" t="s">
        <v>43</v>
      </c>
      <c r="C15" s="161">
        <v>0</v>
      </c>
      <c r="D15" s="161">
        <v>2</v>
      </c>
      <c r="E15" s="162">
        <v>2</v>
      </c>
      <c r="F15" s="112"/>
      <c r="G15" s="161">
        <v>2</v>
      </c>
      <c r="H15" s="161">
        <v>2</v>
      </c>
      <c r="I15" s="162">
        <v>2</v>
      </c>
      <c r="J15" s="32"/>
      <c r="K15" s="33"/>
      <c r="L15" s="196">
        <f>SUM(C15:I15)</f>
        <v>10</v>
      </c>
      <c r="M15" s="199" t="s">
        <v>20</v>
      </c>
      <c r="Q15" s="102"/>
      <c r="R15" s="102"/>
    </row>
    <row r="16" spans="1:18" ht="16.5" customHeight="1" x14ac:dyDescent="0.35">
      <c r="A16" s="217"/>
      <c r="B16" s="214"/>
      <c r="C16" s="157">
        <v>14</v>
      </c>
      <c r="D16" s="157">
        <v>31</v>
      </c>
      <c r="E16" s="158">
        <v>26</v>
      </c>
      <c r="F16" s="106"/>
      <c r="G16" s="157">
        <v>25</v>
      </c>
      <c r="H16" s="157">
        <v>20</v>
      </c>
      <c r="I16" s="158">
        <v>27</v>
      </c>
      <c r="J16" s="34">
        <f>SUBTOTAL(9,C16:I16)</f>
        <v>143</v>
      </c>
      <c r="K16" s="35">
        <f>SUM(J16-K17)</f>
        <v>39</v>
      </c>
      <c r="L16" s="197"/>
      <c r="M16" s="200"/>
      <c r="P16" s="103"/>
      <c r="Q16" s="102"/>
      <c r="R16" s="102"/>
    </row>
    <row r="17" spans="1:23" ht="16.5" customHeight="1" x14ac:dyDescent="0.35">
      <c r="A17" s="220"/>
      <c r="B17" s="214"/>
      <c r="C17" s="163">
        <v>27</v>
      </c>
      <c r="D17" s="163">
        <v>18</v>
      </c>
      <c r="E17" s="164">
        <v>19</v>
      </c>
      <c r="F17" s="107"/>
      <c r="G17" s="163">
        <v>16</v>
      </c>
      <c r="H17" s="163">
        <v>11</v>
      </c>
      <c r="I17" s="164">
        <v>13</v>
      </c>
      <c r="J17" s="37"/>
      <c r="K17" s="38">
        <f>SUBTOTAL(9,C17:I17)</f>
        <v>104</v>
      </c>
      <c r="L17" s="204"/>
      <c r="M17" s="205"/>
      <c r="P17" s="103"/>
      <c r="Q17" s="102"/>
      <c r="R17" s="102"/>
    </row>
    <row r="18" spans="1:23" ht="16.5" customHeight="1" x14ac:dyDescent="0.35">
      <c r="A18" s="216">
        <v>5</v>
      </c>
      <c r="B18" s="213" t="s">
        <v>42</v>
      </c>
      <c r="C18" s="161">
        <v>0</v>
      </c>
      <c r="D18" s="161">
        <v>2</v>
      </c>
      <c r="E18" s="161">
        <v>2</v>
      </c>
      <c r="F18" s="162">
        <v>0</v>
      </c>
      <c r="G18" s="112"/>
      <c r="H18" s="161">
        <v>2</v>
      </c>
      <c r="I18" s="162">
        <v>2</v>
      </c>
      <c r="J18" s="32"/>
      <c r="K18" s="33"/>
      <c r="L18" s="196">
        <f>SUM(C18:I18)</f>
        <v>8</v>
      </c>
      <c r="M18" s="199" t="s">
        <v>21</v>
      </c>
    </row>
    <row r="19" spans="1:23" ht="16.5" customHeight="1" x14ac:dyDescent="0.35">
      <c r="A19" s="217"/>
      <c r="B19" s="214"/>
      <c r="C19" s="157">
        <v>16</v>
      </c>
      <c r="D19" s="157">
        <v>24</v>
      </c>
      <c r="E19" s="157">
        <v>26</v>
      </c>
      <c r="F19" s="158">
        <v>16</v>
      </c>
      <c r="G19" s="106"/>
      <c r="H19" s="157">
        <v>20</v>
      </c>
      <c r="I19" s="158">
        <v>23</v>
      </c>
      <c r="J19" s="34">
        <f>SUBTOTAL(9,C19:I19)</f>
        <v>125</v>
      </c>
      <c r="K19" s="35">
        <f>SUM(J19-K20)</f>
        <v>10</v>
      </c>
      <c r="L19" s="197"/>
      <c r="M19" s="200"/>
    </row>
    <row r="20" spans="1:23" ht="16.5" customHeight="1" x14ac:dyDescent="0.35">
      <c r="A20" s="220"/>
      <c r="B20" s="219"/>
      <c r="C20" s="163">
        <v>21</v>
      </c>
      <c r="D20" s="163">
        <v>16</v>
      </c>
      <c r="E20" s="163">
        <v>16</v>
      </c>
      <c r="F20" s="164">
        <v>25</v>
      </c>
      <c r="G20" s="107"/>
      <c r="H20" s="163">
        <v>15</v>
      </c>
      <c r="I20" s="164">
        <v>22</v>
      </c>
      <c r="J20" s="37"/>
      <c r="K20" s="38">
        <f>SUBTOTAL(9,C20:I20)</f>
        <v>115</v>
      </c>
      <c r="L20" s="204"/>
      <c r="M20" s="205"/>
      <c r="W20" s="174"/>
    </row>
    <row r="21" spans="1:23" ht="16.5" customHeight="1" x14ac:dyDescent="0.35">
      <c r="A21" s="216">
        <v>6</v>
      </c>
      <c r="B21" s="213" t="s">
        <v>45</v>
      </c>
      <c r="C21" s="166">
        <v>0</v>
      </c>
      <c r="D21" s="166">
        <v>2</v>
      </c>
      <c r="E21" s="166">
        <v>0</v>
      </c>
      <c r="F21" s="166">
        <v>0</v>
      </c>
      <c r="G21" s="165">
        <v>0</v>
      </c>
      <c r="H21" s="106"/>
      <c r="I21" s="165">
        <v>0</v>
      </c>
      <c r="J21" s="32"/>
      <c r="K21" s="33"/>
      <c r="L21" s="196">
        <f>SUM(C21:I21)</f>
        <v>2</v>
      </c>
      <c r="M21" s="199" t="s">
        <v>17</v>
      </c>
    </row>
    <row r="22" spans="1:23" ht="16.5" customHeight="1" x14ac:dyDescent="0.35">
      <c r="A22" s="217"/>
      <c r="B22" s="214"/>
      <c r="C22" s="157">
        <v>15</v>
      </c>
      <c r="D22" s="157">
        <v>23</v>
      </c>
      <c r="E22" s="157">
        <v>18</v>
      </c>
      <c r="F22" s="157">
        <v>11</v>
      </c>
      <c r="G22" s="158">
        <v>15</v>
      </c>
      <c r="H22" s="106"/>
      <c r="I22" s="158">
        <v>22</v>
      </c>
      <c r="J22" s="34">
        <f>SUBTOTAL(9,C22:I22)</f>
        <v>104</v>
      </c>
      <c r="K22" s="35">
        <f>SUM(J22-K23)</f>
        <v>-22</v>
      </c>
      <c r="L22" s="197"/>
      <c r="M22" s="200"/>
    </row>
    <row r="23" spans="1:23" ht="16.5" customHeight="1" x14ac:dyDescent="0.35">
      <c r="A23" s="220"/>
      <c r="B23" s="219"/>
      <c r="C23" s="157">
        <v>22</v>
      </c>
      <c r="D23" s="157">
        <v>19</v>
      </c>
      <c r="E23" s="157">
        <v>20</v>
      </c>
      <c r="F23" s="157">
        <v>20</v>
      </c>
      <c r="G23" s="158">
        <v>20</v>
      </c>
      <c r="H23" s="106"/>
      <c r="I23" s="158">
        <v>25</v>
      </c>
      <c r="J23" s="37"/>
      <c r="K23" s="38">
        <f>SUBTOTAL(9,C23:I23)</f>
        <v>126</v>
      </c>
      <c r="L23" s="204"/>
      <c r="M23" s="205"/>
    </row>
    <row r="24" spans="1:23" ht="15.5" x14ac:dyDescent="0.35">
      <c r="A24" s="216">
        <v>7</v>
      </c>
      <c r="B24" s="213" t="s">
        <v>46</v>
      </c>
      <c r="C24" s="161">
        <v>0</v>
      </c>
      <c r="D24" s="161">
        <v>0</v>
      </c>
      <c r="E24" s="161">
        <v>0</v>
      </c>
      <c r="F24" s="161">
        <v>0</v>
      </c>
      <c r="G24" s="161">
        <v>0</v>
      </c>
      <c r="H24" s="162">
        <v>2</v>
      </c>
      <c r="I24" s="112"/>
      <c r="J24" s="32"/>
      <c r="K24" s="33"/>
      <c r="L24" s="196">
        <f>SUM(C24:I24)</f>
        <v>2</v>
      </c>
      <c r="M24" s="199" t="s">
        <v>35</v>
      </c>
    </row>
    <row r="25" spans="1:23" ht="15.5" x14ac:dyDescent="0.35">
      <c r="A25" s="217"/>
      <c r="B25" s="214"/>
      <c r="C25" s="157">
        <v>15</v>
      </c>
      <c r="D25" s="157">
        <v>20</v>
      </c>
      <c r="E25" s="157">
        <v>23</v>
      </c>
      <c r="F25" s="157">
        <v>13</v>
      </c>
      <c r="G25" s="157">
        <v>22</v>
      </c>
      <c r="H25" s="158">
        <v>25</v>
      </c>
      <c r="I25" s="106"/>
      <c r="J25" s="34">
        <f>SUBTOTAL(9,C25:I25)</f>
        <v>118</v>
      </c>
      <c r="K25" s="35">
        <f>SUM(J25-K26)</f>
        <v>-32</v>
      </c>
      <c r="L25" s="197"/>
      <c r="M25" s="200"/>
    </row>
    <row r="26" spans="1:23" ht="16" thickBot="1" x14ac:dyDescent="0.4">
      <c r="A26" s="218"/>
      <c r="B26" s="215"/>
      <c r="C26" s="170">
        <v>25</v>
      </c>
      <c r="D26" s="157">
        <v>25</v>
      </c>
      <c r="E26" s="172">
        <v>28</v>
      </c>
      <c r="F26" s="172">
        <v>27</v>
      </c>
      <c r="G26" s="172">
        <v>23</v>
      </c>
      <c r="H26" s="173">
        <v>22</v>
      </c>
      <c r="I26" s="113"/>
      <c r="J26" s="39"/>
      <c r="K26" s="40">
        <f>SUBTOTAL(109,C26:I26)</f>
        <v>150</v>
      </c>
      <c r="L26" s="198"/>
      <c r="M26" s="201"/>
    </row>
    <row r="27" spans="1:23" ht="13" x14ac:dyDescent="0.3">
      <c r="D27" s="171"/>
      <c r="I27" s="19" t="str">
        <f>IF(J27&lt;&gt;K27,"! Väravate vahe ei ole õige. Andmete sisestus pooleli või tulemused sisestatud valesti =&gt;&gt;"," ")</f>
        <v xml:space="preserve"> </v>
      </c>
      <c r="J27">
        <f>SUM(J6:J26)</f>
        <v>874</v>
      </c>
      <c r="K27">
        <f>K8+K11+K14+K20+K26+K17+K23</f>
        <v>874</v>
      </c>
    </row>
  </sheetData>
  <mergeCells count="29">
    <mergeCell ref="B6:B8"/>
    <mergeCell ref="A6:A8"/>
    <mergeCell ref="A9:A11"/>
    <mergeCell ref="B12:B14"/>
    <mergeCell ref="A18:A20"/>
    <mergeCell ref="A15:A17"/>
    <mergeCell ref="B15:B17"/>
    <mergeCell ref="A12:A14"/>
    <mergeCell ref="B24:B26"/>
    <mergeCell ref="A24:A26"/>
    <mergeCell ref="B9:B11"/>
    <mergeCell ref="B18:B20"/>
    <mergeCell ref="A21:A23"/>
    <mergeCell ref="B21:B23"/>
    <mergeCell ref="L24:L26"/>
    <mergeCell ref="M24:M26"/>
    <mergeCell ref="L18:L20"/>
    <mergeCell ref="L12:L14"/>
    <mergeCell ref="M12:M14"/>
    <mergeCell ref="M18:M20"/>
    <mergeCell ref="L21:L23"/>
    <mergeCell ref="M21:M23"/>
    <mergeCell ref="L15:L17"/>
    <mergeCell ref="M15:M17"/>
    <mergeCell ref="J5:K5"/>
    <mergeCell ref="L6:L8"/>
    <mergeCell ref="M6:M8"/>
    <mergeCell ref="L9:L11"/>
    <mergeCell ref="M9:M11"/>
  </mergeCells>
  <phoneticPr fontId="0" type="noConversion"/>
  <pageMargins left="0.74803149606299213" right="0.31496062992125984" top="0.6692913385826772" bottom="0.70866141732283472" header="0.51181102362204722" footer="0.43307086614173229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4"/>
  <sheetViews>
    <sheetView tabSelected="1" topLeftCell="E4" workbookViewId="0">
      <selection activeCell="N14" sqref="N14"/>
    </sheetView>
  </sheetViews>
  <sheetFormatPr defaultRowHeight="12.5" x14ac:dyDescent="0.25"/>
  <cols>
    <col min="1" max="1" width="5.90625" customWidth="1"/>
    <col min="2" max="2" width="42" customWidth="1"/>
    <col min="3" max="8" width="9.08984375" customWidth="1"/>
    <col min="9" max="9" width="7.36328125" customWidth="1"/>
    <col min="10" max="10" width="7" customWidth="1"/>
  </cols>
  <sheetData>
    <row r="1" spans="1:17" ht="23" x14ac:dyDescent="0.5">
      <c r="A1" s="5"/>
      <c r="B1" s="24" t="str">
        <f>Ajakava_Põlva!A1</f>
        <v>2022 EESTI MEISTRIVÕISTLUSED KÄSIPALLIS</v>
      </c>
      <c r="C1" s="7"/>
      <c r="D1" s="7"/>
      <c r="E1" s="7"/>
      <c r="F1" s="7"/>
      <c r="G1" s="7"/>
    </row>
    <row r="2" spans="1:17" ht="25.5" customHeight="1" x14ac:dyDescent="0.4">
      <c r="A2" s="8"/>
      <c r="B2" s="25" t="str">
        <f>Ajakava_Põlva!A2</f>
        <v>NOORMEHED D2 KLASS</v>
      </c>
      <c r="C2" s="28" t="s">
        <v>56</v>
      </c>
      <c r="D2" s="6"/>
      <c r="G2" s="20"/>
      <c r="I2" s="27" t="s">
        <v>81</v>
      </c>
      <c r="J2" s="72" t="s">
        <v>72</v>
      </c>
    </row>
    <row r="3" spans="1:17" ht="25.5" customHeight="1" x14ac:dyDescent="0.4">
      <c r="A3" s="8"/>
      <c r="B3" s="25" t="s">
        <v>69</v>
      </c>
      <c r="C3" s="28"/>
      <c r="D3" s="6"/>
      <c r="G3" s="20"/>
      <c r="I3" s="27"/>
      <c r="J3" s="72"/>
    </row>
    <row r="4" spans="1:17" ht="14.5" thickBot="1" x14ac:dyDescent="0.35">
      <c r="A4" s="1"/>
      <c r="E4" s="9"/>
      <c r="F4" s="9"/>
    </row>
    <row r="5" spans="1:17" ht="25.5" customHeight="1" thickBot="1" x14ac:dyDescent="0.3">
      <c r="A5" s="15"/>
      <c r="B5" s="18" t="s">
        <v>3</v>
      </c>
      <c r="C5" s="115">
        <v>1</v>
      </c>
      <c r="D5" s="115">
        <v>2</v>
      </c>
      <c r="E5" s="115">
        <v>3</v>
      </c>
      <c r="F5" s="115">
        <v>4</v>
      </c>
      <c r="G5" s="115">
        <v>5</v>
      </c>
      <c r="H5" s="115">
        <v>6</v>
      </c>
      <c r="I5" s="211" t="s">
        <v>8</v>
      </c>
      <c r="J5" s="212"/>
      <c r="K5" s="16" t="s">
        <v>4</v>
      </c>
      <c r="L5" s="17" t="s">
        <v>5</v>
      </c>
    </row>
    <row r="6" spans="1:17" ht="16" thickTop="1" x14ac:dyDescent="0.35">
      <c r="A6" s="221">
        <v>1</v>
      </c>
      <c r="B6" s="213" t="s">
        <v>51</v>
      </c>
      <c r="C6" s="108"/>
      <c r="D6" s="109">
        <v>2</v>
      </c>
      <c r="E6" s="109">
        <v>2</v>
      </c>
      <c r="F6" s="109">
        <v>2</v>
      </c>
      <c r="G6" s="109">
        <v>0</v>
      </c>
      <c r="H6" s="109">
        <v>2</v>
      </c>
      <c r="I6" s="32"/>
      <c r="J6" s="33"/>
      <c r="K6" s="209">
        <f>SUM(C6:H6)</f>
        <v>8</v>
      </c>
      <c r="L6" s="210" t="s">
        <v>37</v>
      </c>
      <c r="O6" s="73"/>
    </row>
    <row r="7" spans="1:17" ht="15.75" customHeight="1" x14ac:dyDescent="0.35">
      <c r="A7" s="217"/>
      <c r="B7" s="214"/>
      <c r="C7" s="106"/>
      <c r="D7" s="10">
        <v>19</v>
      </c>
      <c r="E7" s="10">
        <v>31</v>
      </c>
      <c r="F7" s="10">
        <v>26</v>
      </c>
      <c r="G7" s="10">
        <v>13</v>
      </c>
      <c r="H7" s="10">
        <v>26</v>
      </c>
      <c r="I7" s="34">
        <f>SUBTOTAL(9,C7:H7)</f>
        <v>115</v>
      </c>
      <c r="J7" s="35">
        <f>SUM(I7-J8)</f>
        <v>64</v>
      </c>
      <c r="K7" s="197"/>
      <c r="L7" s="200"/>
    </row>
    <row r="8" spans="1:17" ht="16.5" customHeight="1" x14ac:dyDescent="0.35">
      <c r="A8" s="220"/>
      <c r="B8" s="219"/>
      <c r="C8" s="107"/>
      <c r="D8" s="110">
        <v>6</v>
      </c>
      <c r="E8" s="110">
        <v>16</v>
      </c>
      <c r="F8" s="110">
        <v>6</v>
      </c>
      <c r="G8" s="110">
        <v>15</v>
      </c>
      <c r="H8" s="110">
        <v>8</v>
      </c>
      <c r="I8" s="37"/>
      <c r="J8" s="38">
        <f>SUBTOTAL(9,C8:H8)</f>
        <v>51</v>
      </c>
      <c r="K8" s="197"/>
      <c r="L8" s="205"/>
    </row>
    <row r="9" spans="1:17" ht="15.75" customHeight="1" x14ac:dyDescent="0.35">
      <c r="A9" s="216">
        <v>2</v>
      </c>
      <c r="B9" s="214" t="s">
        <v>53</v>
      </c>
      <c r="C9" s="11">
        <v>0</v>
      </c>
      <c r="D9" s="112"/>
      <c r="E9" s="111">
        <v>2</v>
      </c>
      <c r="F9" s="111">
        <v>2</v>
      </c>
      <c r="G9" s="111">
        <v>0</v>
      </c>
      <c r="H9" s="111">
        <v>0</v>
      </c>
      <c r="I9" s="32"/>
      <c r="J9" s="33"/>
      <c r="K9" s="196">
        <f>SUM(C9:H9)</f>
        <v>4</v>
      </c>
      <c r="L9" s="199" t="s">
        <v>39</v>
      </c>
      <c r="P9" s="102"/>
      <c r="Q9" s="101"/>
    </row>
    <row r="10" spans="1:17" ht="15.75" customHeight="1" x14ac:dyDescent="0.35">
      <c r="A10" s="217"/>
      <c r="B10" s="214"/>
      <c r="C10" s="12">
        <v>6</v>
      </c>
      <c r="D10" s="106"/>
      <c r="E10" s="10">
        <v>15</v>
      </c>
      <c r="F10" s="10">
        <v>22</v>
      </c>
      <c r="G10" s="10">
        <v>8</v>
      </c>
      <c r="H10" s="10">
        <v>10</v>
      </c>
      <c r="I10" s="34">
        <f>SUBTOTAL(9,C10:H10)</f>
        <v>61</v>
      </c>
      <c r="J10" s="35">
        <f>SUM(I10-J11)</f>
        <v>-22</v>
      </c>
      <c r="K10" s="197"/>
      <c r="L10" s="200"/>
      <c r="P10" s="102"/>
      <c r="Q10" s="103"/>
    </row>
    <row r="11" spans="1:17" ht="16.5" customHeight="1" x14ac:dyDescent="0.35">
      <c r="A11" s="220"/>
      <c r="B11" s="214"/>
      <c r="C11" s="13">
        <v>19</v>
      </c>
      <c r="D11" s="107"/>
      <c r="E11" s="36">
        <v>11</v>
      </c>
      <c r="F11" s="36">
        <v>12</v>
      </c>
      <c r="G11" s="36">
        <v>25</v>
      </c>
      <c r="H11" s="36">
        <v>16</v>
      </c>
      <c r="I11" s="37"/>
      <c r="J11" s="38">
        <f>SUBTOTAL(9,C11:H11)</f>
        <v>83</v>
      </c>
      <c r="K11" s="204"/>
      <c r="L11" s="205"/>
      <c r="P11" s="102"/>
      <c r="Q11" s="103"/>
    </row>
    <row r="12" spans="1:17" ht="15.75" customHeight="1" x14ac:dyDescent="0.35">
      <c r="A12" s="216">
        <v>3</v>
      </c>
      <c r="B12" s="213" t="s">
        <v>27</v>
      </c>
      <c r="C12" s="111">
        <v>0</v>
      </c>
      <c r="D12" s="111">
        <v>0</v>
      </c>
      <c r="E12" s="112"/>
      <c r="F12" s="111">
        <v>2</v>
      </c>
      <c r="G12" s="111">
        <v>0</v>
      </c>
      <c r="H12" s="111">
        <v>0</v>
      </c>
      <c r="I12" s="32"/>
      <c r="J12" s="33"/>
      <c r="K12" s="196">
        <f>SUM(C12:H12)</f>
        <v>2</v>
      </c>
      <c r="L12" s="199" t="s">
        <v>40</v>
      </c>
      <c r="P12" s="102"/>
      <c r="Q12" s="103"/>
    </row>
    <row r="13" spans="1:17" ht="15.75" customHeight="1" x14ac:dyDescent="0.35">
      <c r="A13" s="217"/>
      <c r="B13" s="214"/>
      <c r="C13" s="10">
        <v>16</v>
      </c>
      <c r="D13" s="10">
        <v>11</v>
      </c>
      <c r="E13" s="106"/>
      <c r="F13" s="10">
        <v>17</v>
      </c>
      <c r="G13" s="10">
        <v>11</v>
      </c>
      <c r="H13" s="10">
        <v>15</v>
      </c>
      <c r="I13" s="34">
        <f>SUBTOTAL(9,C13:H13)</f>
        <v>70</v>
      </c>
      <c r="J13" s="35">
        <f>SUM(I13-J14)</f>
        <v>-38</v>
      </c>
      <c r="K13" s="197"/>
      <c r="L13" s="200"/>
      <c r="P13" s="102"/>
      <c r="Q13" s="103"/>
    </row>
    <row r="14" spans="1:17" ht="16.5" customHeight="1" x14ac:dyDescent="0.35">
      <c r="A14" s="220"/>
      <c r="B14" s="219"/>
      <c r="C14" s="36">
        <v>31</v>
      </c>
      <c r="D14" s="36">
        <v>15</v>
      </c>
      <c r="E14" s="107"/>
      <c r="F14" s="36">
        <v>10</v>
      </c>
      <c r="G14" s="36">
        <v>34</v>
      </c>
      <c r="H14" s="36">
        <v>18</v>
      </c>
      <c r="I14" s="37"/>
      <c r="J14" s="38">
        <f>SUBTOTAL(9,C14:H14)</f>
        <v>108</v>
      </c>
      <c r="K14" s="204"/>
      <c r="L14" s="205"/>
      <c r="P14" s="102"/>
      <c r="Q14" s="102"/>
    </row>
    <row r="15" spans="1:17" ht="16.5" customHeight="1" x14ac:dyDescent="0.35">
      <c r="A15" s="216">
        <v>4</v>
      </c>
      <c r="B15" s="213" t="s">
        <v>52</v>
      </c>
      <c r="C15" s="111">
        <v>0</v>
      </c>
      <c r="D15" s="111">
        <v>0</v>
      </c>
      <c r="E15" s="111">
        <v>0</v>
      </c>
      <c r="F15" s="112"/>
      <c r="G15" s="111">
        <v>0</v>
      </c>
      <c r="H15" s="111">
        <v>0</v>
      </c>
      <c r="I15" s="32"/>
      <c r="J15" s="33"/>
      <c r="K15" s="196">
        <f>SUM(C15:H15)</f>
        <v>0</v>
      </c>
      <c r="L15" s="199" t="s">
        <v>54</v>
      </c>
      <c r="P15" s="102"/>
      <c r="Q15" s="102"/>
    </row>
    <row r="16" spans="1:17" ht="16.5" customHeight="1" x14ac:dyDescent="0.35">
      <c r="A16" s="217"/>
      <c r="B16" s="214"/>
      <c r="C16" s="10">
        <v>6</v>
      </c>
      <c r="D16" s="10">
        <v>12</v>
      </c>
      <c r="E16" s="10">
        <v>10</v>
      </c>
      <c r="F16" s="106"/>
      <c r="G16" s="10">
        <v>4</v>
      </c>
      <c r="H16" s="10">
        <v>12</v>
      </c>
      <c r="I16" s="34">
        <f>SUBTOTAL(9,C16:H16)</f>
        <v>44</v>
      </c>
      <c r="J16" s="35">
        <f>SUM(I16-J17)</f>
        <v>-82</v>
      </c>
      <c r="K16" s="197"/>
      <c r="L16" s="200"/>
      <c r="O16" s="103"/>
      <c r="P16" s="102"/>
      <c r="Q16" s="102"/>
    </row>
    <row r="17" spans="1:17" ht="16.5" customHeight="1" x14ac:dyDescent="0.35">
      <c r="A17" s="220"/>
      <c r="B17" s="219"/>
      <c r="C17" s="36">
        <v>26</v>
      </c>
      <c r="D17" s="36">
        <v>22</v>
      </c>
      <c r="E17" s="36">
        <v>17</v>
      </c>
      <c r="F17" s="107"/>
      <c r="G17" s="36">
        <v>36</v>
      </c>
      <c r="H17" s="36">
        <v>25</v>
      </c>
      <c r="I17" s="37"/>
      <c r="J17" s="38">
        <f>SUBTOTAL(9,C17:H17)</f>
        <v>126</v>
      </c>
      <c r="K17" s="204"/>
      <c r="L17" s="205"/>
      <c r="O17" s="103"/>
      <c r="P17" s="102"/>
      <c r="Q17" s="102"/>
    </row>
    <row r="18" spans="1:17" ht="16.5" customHeight="1" x14ac:dyDescent="0.35">
      <c r="A18" s="216">
        <v>5</v>
      </c>
      <c r="B18" s="213" t="s">
        <v>44</v>
      </c>
      <c r="C18" s="111">
        <v>2</v>
      </c>
      <c r="D18" s="111">
        <v>2</v>
      </c>
      <c r="E18" s="111">
        <v>2</v>
      </c>
      <c r="F18" s="111">
        <v>2</v>
      </c>
      <c r="G18" s="112"/>
      <c r="H18" s="111">
        <v>2</v>
      </c>
      <c r="I18" s="32"/>
      <c r="J18" s="33"/>
      <c r="K18" s="196">
        <f>SUM(C18:H18)</f>
        <v>10</v>
      </c>
      <c r="L18" s="199" t="s">
        <v>36</v>
      </c>
    </row>
    <row r="19" spans="1:17" ht="16.5" customHeight="1" x14ac:dyDescent="0.35">
      <c r="A19" s="217"/>
      <c r="B19" s="214"/>
      <c r="C19" s="10">
        <v>15</v>
      </c>
      <c r="D19" s="10">
        <v>25</v>
      </c>
      <c r="E19" s="10">
        <v>34</v>
      </c>
      <c r="F19" s="10">
        <v>36</v>
      </c>
      <c r="G19" s="106"/>
      <c r="H19" s="10">
        <v>27</v>
      </c>
      <c r="I19" s="34">
        <f>SUBTOTAL(9,C19:H19)</f>
        <v>137</v>
      </c>
      <c r="J19" s="35">
        <f>SUM(I19-J20)</f>
        <v>94</v>
      </c>
      <c r="K19" s="197"/>
      <c r="L19" s="200"/>
    </row>
    <row r="20" spans="1:17" ht="16.5" customHeight="1" x14ac:dyDescent="0.35">
      <c r="A20" s="220"/>
      <c r="B20" s="219"/>
      <c r="C20" s="36">
        <v>13</v>
      </c>
      <c r="D20" s="36">
        <v>8</v>
      </c>
      <c r="E20" s="36">
        <v>11</v>
      </c>
      <c r="F20" s="36">
        <v>4</v>
      </c>
      <c r="G20" s="107"/>
      <c r="H20" s="36">
        <v>7</v>
      </c>
      <c r="I20" s="37"/>
      <c r="J20" s="38">
        <f>SUBTOTAL(9,C20:H20)</f>
        <v>43</v>
      </c>
      <c r="K20" s="204"/>
      <c r="L20" s="205"/>
    </row>
    <row r="21" spans="1:17" ht="15.5" x14ac:dyDescent="0.35">
      <c r="A21" s="216">
        <v>6</v>
      </c>
      <c r="B21" s="213" t="s">
        <v>47</v>
      </c>
      <c r="C21" s="111">
        <v>0</v>
      </c>
      <c r="D21" s="111">
        <v>2</v>
      </c>
      <c r="E21" s="111">
        <v>2</v>
      </c>
      <c r="F21" s="111">
        <v>2</v>
      </c>
      <c r="G21" s="111">
        <v>0</v>
      </c>
      <c r="H21" s="112"/>
      <c r="I21" s="32"/>
      <c r="J21" s="33"/>
      <c r="K21" s="196">
        <f>SUM(C21:H21)</f>
        <v>6</v>
      </c>
      <c r="L21" s="199" t="s">
        <v>38</v>
      </c>
    </row>
    <row r="22" spans="1:17" ht="15.5" x14ac:dyDescent="0.35">
      <c r="A22" s="217"/>
      <c r="B22" s="214"/>
      <c r="C22" s="10">
        <v>8</v>
      </c>
      <c r="D22" s="10">
        <v>16</v>
      </c>
      <c r="E22" s="10">
        <v>18</v>
      </c>
      <c r="F22" s="10">
        <v>25</v>
      </c>
      <c r="G22" s="10">
        <v>7</v>
      </c>
      <c r="H22" s="106"/>
      <c r="I22" s="34">
        <f>SUBTOTAL(9,C22:H22)</f>
        <v>74</v>
      </c>
      <c r="J22" s="35">
        <f>SUM(I22-J23)</f>
        <v>-16</v>
      </c>
      <c r="K22" s="197"/>
      <c r="L22" s="200"/>
    </row>
    <row r="23" spans="1:17" ht="16" thickBot="1" x14ac:dyDescent="0.4">
      <c r="A23" s="218"/>
      <c r="B23" s="215"/>
      <c r="C23" s="14">
        <v>26</v>
      </c>
      <c r="D23" s="14">
        <v>10</v>
      </c>
      <c r="E23" s="14">
        <v>15</v>
      </c>
      <c r="F23" s="14">
        <v>12</v>
      </c>
      <c r="G23" s="14">
        <v>27</v>
      </c>
      <c r="H23" s="113"/>
      <c r="I23" s="39"/>
      <c r="J23" s="40">
        <f>SUBTOTAL(109,C23:H23)</f>
        <v>90</v>
      </c>
      <c r="K23" s="198"/>
      <c r="L23" s="201"/>
    </row>
    <row r="24" spans="1:17" ht="13" x14ac:dyDescent="0.3">
      <c r="H24" s="19" t="str">
        <f>IF(I24&lt;&gt;J24,"! Väravate vahe ei ole õige. Andmete sisestus pooleli või tulemused sisestatud valesti =&gt;&gt;"," ")</f>
        <v xml:space="preserve"> </v>
      </c>
      <c r="I24">
        <f>SUM(I6:I23)</f>
        <v>501</v>
      </c>
      <c r="J24">
        <f>J8+J11+J14+J20+J23+J17</f>
        <v>501</v>
      </c>
    </row>
  </sheetData>
  <mergeCells count="25">
    <mergeCell ref="I5:J5"/>
    <mergeCell ref="A6:A8"/>
    <mergeCell ref="B6:B8"/>
    <mergeCell ref="K6:K8"/>
    <mergeCell ref="L6:L8"/>
    <mergeCell ref="A9:A11"/>
    <mergeCell ref="B9:B11"/>
    <mergeCell ref="K9:K11"/>
    <mergeCell ref="L9:L11"/>
    <mergeCell ref="A12:A14"/>
    <mergeCell ref="B12:B14"/>
    <mergeCell ref="K12:K14"/>
    <mergeCell ref="L12:L14"/>
    <mergeCell ref="A21:A23"/>
    <mergeCell ref="B21:B23"/>
    <mergeCell ref="K21:K23"/>
    <mergeCell ref="L21:L23"/>
    <mergeCell ref="A15:A17"/>
    <mergeCell ref="B15:B17"/>
    <mergeCell ref="K15:K17"/>
    <mergeCell ref="L15:L17"/>
    <mergeCell ref="A18:A20"/>
    <mergeCell ref="B18:B20"/>
    <mergeCell ref="K18:K20"/>
    <mergeCell ref="L18:L20"/>
  </mergeCells>
  <pageMargins left="0.74803149606299213" right="0.31496062992125984" top="0.6692913385826772" bottom="0.70866141732283472" header="0.51181102362204722" footer="0.43307086614173229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1"/>
  <sheetViews>
    <sheetView topLeftCell="A40" workbookViewId="0">
      <selection activeCell="G51" sqref="G51:H51"/>
    </sheetView>
  </sheetViews>
  <sheetFormatPr defaultColWidth="9.08984375" defaultRowHeight="13" x14ac:dyDescent="0.3"/>
  <cols>
    <col min="1" max="1" width="7.90625" style="83" customWidth="1"/>
    <col min="2" max="2" width="22.26953125" style="83" customWidth="1"/>
    <col min="3" max="3" width="1.08984375" style="83" customWidth="1"/>
    <col min="4" max="4" width="7.90625" style="83" customWidth="1"/>
    <col min="5" max="5" width="21.6328125" style="83" customWidth="1"/>
    <col min="6" max="6" width="1.08984375" style="83" customWidth="1"/>
    <col min="7" max="7" width="8.54296875" style="83" customWidth="1"/>
    <col min="8" max="8" width="21.6328125" style="83" customWidth="1"/>
    <col min="9" max="16384" width="9.08984375" style="83"/>
  </cols>
  <sheetData>
    <row r="1" spans="1:8" ht="18.5" x14ac:dyDescent="0.45">
      <c r="A1" s="82" t="str">
        <f>Ajakava_Põlva!A1</f>
        <v>2022 EESTI MEISTRIVÕISTLUSED KÄSIPALLIS</v>
      </c>
    </row>
    <row r="2" spans="1:8" ht="18.5" x14ac:dyDescent="0.45">
      <c r="A2" s="82" t="str">
        <f>Ajakava_Põlva!A2</f>
        <v>NOORMEHED D2 KLASS</v>
      </c>
      <c r="E2" s="148" t="s">
        <v>75</v>
      </c>
      <c r="F2" s="85"/>
      <c r="G2" s="85" t="s">
        <v>41</v>
      </c>
    </row>
    <row r="3" spans="1:8" ht="14.5" x14ac:dyDescent="0.35">
      <c r="A3" s="86" t="s">
        <v>56</v>
      </c>
      <c r="E3" s="84" t="s">
        <v>55</v>
      </c>
      <c r="F3" s="85"/>
      <c r="G3" s="85" t="s">
        <v>74</v>
      </c>
    </row>
    <row r="5" spans="1:8" ht="14.5" x14ac:dyDescent="0.35">
      <c r="A5" s="233" t="s">
        <v>9</v>
      </c>
      <c r="B5" s="233"/>
      <c r="C5" s="233"/>
    </row>
    <row r="6" spans="1:8" ht="15.5" x14ac:dyDescent="0.35">
      <c r="A6" s="87"/>
      <c r="B6" s="88" t="s">
        <v>10</v>
      </c>
      <c r="C6" s="87"/>
      <c r="D6" s="234" t="s">
        <v>11</v>
      </c>
      <c r="E6" s="234"/>
      <c r="F6" s="89"/>
      <c r="G6" s="235" t="s">
        <v>12</v>
      </c>
      <c r="H6" s="235"/>
    </row>
    <row r="7" spans="1:8" x14ac:dyDescent="0.3">
      <c r="A7" s="90" t="s">
        <v>13</v>
      </c>
      <c r="B7" s="224" t="s">
        <v>58</v>
      </c>
      <c r="C7" s="224"/>
      <c r="D7" s="224" t="s">
        <v>88</v>
      </c>
      <c r="E7" s="224"/>
      <c r="G7" s="223" t="s">
        <v>82</v>
      </c>
      <c r="H7" s="223"/>
    </row>
    <row r="8" spans="1:8" x14ac:dyDescent="0.3">
      <c r="A8" s="90" t="s">
        <v>14</v>
      </c>
      <c r="B8" s="224" t="s">
        <v>33</v>
      </c>
      <c r="C8" s="224"/>
      <c r="D8" s="224" t="s">
        <v>89</v>
      </c>
      <c r="E8" s="224"/>
      <c r="G8" s="223" t="s">
        <v>83</v>
      </c>
      <c r="H8" s="223"/>
    </row>
    <row r="9" spans="1:8" x14ac:dyDescent="0.3">
      <c r="A9" s="90" t="s">
        <v>15</v>
      </c>
      <c r="B9" s="224" t="s">
        <v>66</v>
      </c>
      <c r="C9" s="224"/>
      <c r="D9" s="224" t="s">
        <v>90</v>
      </c>
      <c r="E9" s="224"/>
      <c r="G9" s="223" t="s">
        <v>84</v>
      </c>
      <c r="H9" s="223"/>
    </row>
    <row r="10" spans="1:8" x14ac:dyDescent="0.3">
      <c r="A10" s="90" t="s">
        <v>16</v>
      </c>
      <c r="B10" s="224" t="s">
        <v>59</v>
      </c>
      <c r="C10" s="224"/>
      <c r="D10" s="224" t="s">
        <v>91</v>
      </c>
      <c r="E10" s="224"/>
      <c r="G10" s="223" t="s">
        <v>85</v>
      </c>
      <c r="H10" s="223"/>
    </row>
    <row r="11" spans="1:8" x14ac:dyDescent="0.3">
      <c r="A11" s="90" t="s">
        <v>17</v>
      </c>
      <c r="B11" s="224" t="s">
        <v>65</v>
      </c>
      <c r="C11" s="224"/>
      <c r="D11" s="224" t="s">
        <v>92</v>
      </c>
      <c r="E11" s="224"/>
      <c r="G11" s="223" t="s">
        <v>86</v>
      </c>
      <c r="H11" s="223"/>
    </row>
    <row r="12" spans="1:8" x14ac:dyDescent="0.3">
      <c r="A12" s="90" t="s">
        <v>18</v>
      </c>
      <c r="B12" s="224" t="s">
        <v>61</v>
      </c>
      <c r="C12" s="224"/>
      <c r="D12" s="224" t="s">
        <v>93</v>
      </c>
      <c r="E12" s="224"/>
      <c r="G12" s="223" t="s">
        <v>147</v>
      </c>
      <c r="H12" s="223"/>
    </row>
    <row r="13" spans="1:8" x14ac:dyDescent="0.3">
      <c r="A13" s="90" t="s">
        <v>35</v>
      </c>
      <c r="B13" s="224" t="s">
        <v>30</v>
      </c>
      <c r="C13" s="224"/>
      <c r="D13" s="224" t="s">
        <v>94</v>
      </c>
      <c r="E13" s="224"/>
      <c r="G13" s="223" t="s">
        <v>87</v>
      </c>
      <c r="H13" s="223"/>
    </row>
    <row r="14" spans="1:8" x14ac:dyDescent="0.3">
      <c r="A14" s="90" t="s">
        <v>36</v>
      </c>
      <c r="B14" s="224" t="s">
        <v>64</v>
      </c>
      <c r="C14" s="224"/>
      <c r="D14" s="224" t="s">
        <v>144</v>
      </c>
      <c r="E14" s="224"/>
      <c r="G14" s="224" t="s">
        <v>172</v>
      </c>
      <c r="H14" s="224"/>
    </row>
    <row r="15" spans="1:8" x14ac:dyDescent="0.3">
      <c r="A15" s="90" t="s">
        <v>37</v>
      </c>
      <c r="B15" s="224" t="s">
        <v>57</v>
      </c>
      <c r="C15" s="224"/>
      <c r="D15" s="224" t="s">
        <v>144</v>
      </c>
      <c r="E15" s="224"/>
      <c r="G15" s="224" t="s">
        <v>173</v>
      </c>
      <c r="H15" s="224"/>
    </row>
    <row r="16" spans="1:8" x14ac:dyDescent="0.3">
      <c r="A16" s="90" t="s">
        <v>38</v>
      </c>
      <c r="B16" s="224" t="s">
        <v>67</v>
      </c>
      <c r="C16" s="224"/>
      <c r="D16" s="224" t="s">
        <v>145</v>
      </c>
      <c r="E16" s="224"/>
      <c r="G16" s="224" t="s">
        <v>150</v>
      </c>
      <c r="H16" s="224"/>
    </row>
    <row r="17" spans="1:8" x14ac:dyDescent="0.3">
      <c r="A17" s="90" t="s">
        <v>39</v>
      </c>
      <c r="B17" s="224" t="s">
        <v>60</v>
      </c>
      <c r="C17" s="224"/>
      <c r="D17" s="222" t="s">
        <v>175</v>
      </c>
      <c r="E17" s="222"/>
      <c r="G17" s="222" t="s">
        <v>174</v>
      </c>
      <c r="H17" s="222"/>
    </row>
    <row r="18" spans="1:8" x14ac:dyDescent="0.3">
      <c r="A18" s="90" t="s">
        <v>40</v>
      </c>
      <c r="B18" s="83" t="s">
        <v>31</v>
      </c>
      <c r="D18" s="222" t="s">
        <v>176</v>
      </c>
      <c r="E18" s="222"/>
      <c r="G18" s="222" t="s">
        <v>149</v>
      </c>
      <c r="H18" s="222"/>
    </row>
    <row r="19" spans="1:8" x14ac:dyDescent="0.3">
      <c r="A19" s="90" t="s">
        <v>54</v>
      </c>
      <c r="B19" s="83" t="s">
        <v>62</v>
      </c>
      <c r="D19" s="222" t="s">
        <v>146</v>
      </c>
      <c r="E19" s="222"/>
      <c r="G19" s="222" t="s">
        <v>148</v>
      </c>
      <c r="H19" s="222"/>
    </row>
    <row r="20" spans="1:8" ht="7.5" customHeight="1" thickBot="1" x14ac:dyDescent="0.35">
      <c r="A20" s="91"/>
      <c r="B20" s="91"/>
      <c r="D20" s="91"/>
      <c r="E20" s="91"/>
      <c r="G20" s="91"/>
      <c r="H20" s="91"/>
    </row>
    <row r="21" spans="1:8" ht="21" thickTop="1" x14ac:dyDescent="0.45">
      <c r="A21" s="92" t="s">
        <v>19</v>
      </c>
      <c r="B21" s="93" t="str">
        <f>IF(B7&gt;0,B7,"")</f>
        <v>Aruküla SK</v>
      </c>
      <c r="D21" s="92" t="s">
        <v>20</v>
      </c>
      <c r="E21" s="93" t="str">
        <f>IF(B8&gt;0,B8,"")</f>
        <v>Põlva KPK/Põlva SK</v>
      </c>
      <c r="G21" s="92" t="s">
        <v>21</v>
      </c>
      <c r="H21" s="93" t="str">
        <f>IF(B9&gt;0,B9,"")</f>
        <v>Valga KK Käval</v>
      </c>
    </row>
    <row r="22" spans="1:8" ht="14.5" x14ac:dyDescent="0.35">
      <c r="A22" s="94">
        <v>1</v>
      </c>
      <c r="B22" s="175" t="s">
        <v>95</v>
      </c>
      <c r="D22" s="94">
        <v>1</v>
      </c>
      <c r="E22" s="175" t="s">
        <v>113</v>
      </c>
      <c r="G22" s="94">
        <v>1</v>
      </c>
      <c r="H22" s="175" t="s">
        <v>129</v>
      </c>
    </row>
    <row r="23" spans="1:8" ht="14.5" x14ac:dyDescent="0.35">
      <c r="A23" s="94">
        <v>2</v>
      </c>
      <c r="B23" s="175" t="s">
        <v>96</v>
      </c>
      <c r="D23" s="94">
        <v>2</v>
      </c>
      <c r="E23" s="175" t="s">
        <v>114</v>
      </c>
      <c r="G23" s="94">
        <v>2</v>
      </c>
      <c r="H23" s="175" t="s">
        <v>130</v>
      </c>
    </row>
    <row r="24" spans="1:8" ht="14.5" x14ac:dyDescent="0.35">
      <c r="A24" s="94">
        <v>3</v>
      </c>
      <c r="B24" s="175" t="s">
        <v>97</v>
      </c>
      <c r="D24" s="94">
        <v>3</v>
      </c>
      <c r="E24" s="175" t="s">
        <v>115</v>
      </c>
      <c r="G24" s="94">
        <v>3</v>
      </c>
      <c r="H24" s="175" t="s">
        <v>131</v>
      </c>
    </row>
    <row r="25" spans="1:8" ht="14.5" x14ac:dyDescent="0.35">
      <c r="A25" s="94">
        <v>4</v>
      </c>
      <c r="B25" s="175" t="s">
        <v>98</v>
      </c>
      <c r="D25" s="94">
        <v>4</v>
      </c>
      <c r="E25" s="175" t="s">
        <v>116</v>
      </c>
      <c r="G25" s="94">
        <v>4</v>
      </c>
      <c r="H25" s="175" t="s">
        <v>132</v>
      </c>
    </row>
    <row r="26" spans="1:8" ht="14.5" x14ac:dyDescent="0.35">
      <c r="A26" s="94">
        <v>5</v>
      </c>
      <c r="B26" s="175" t="s">
        <v>99</v>
      </c>
      <c r="D26" s="94">
        <v>5</v>
      </c>
      <c r="E26" s="175" t="s">
        <v>117</v>
      </c>
      <c r="G26" s="94">
        <v>5</v>
      </c>
      <c r="H26" s="175" t="s">
        <v>133</v>
      </c>
    </row>
    <row r="27" spans="1:8" ht="14.5" x14ac:dyDescent="0.35">
      <c r="A27" s="94">
        <v>6</v>
      </c>
      <c r="B27" s="175" t="s">
        <v>100</v>
      </c>
      <c r="D27" s="94">
        <v>6</v>
      </c>
      <c r="E27" s="175" t="s">
        <v>118</v>
      </c>
      <c r="G27" s="94">
        <v>6</v>
      </c>
      <c r="H27" s="175" t="s">
        <v>134</v>
      </c>
    </row>
    <row r="28" spans="1:8" ht="14.5" x14ac:dyDescent="0.35">
      <c r="A28" s="94">
        <v>7</v>
      </c>
      <c r="B28" s="175" t="s">
        <v>101</v>
      </c>
      <c r="D28" s="94">
        <v>7</v>
      </c>
      <c r="E28" s="175" t="s">
        <v>119</v>
      </c>
      <c r="G28" s="94">
        <v>7</v>
      </c>
      <c r="H28" s="175" t="s">
        <v>135</v>
      </c>
    </row>
    <row r="29" spans="1:8" ht="14.5" x14ac:dyDescent="0.35">
      <c r="A29" s="94">
        <v>8</v>
      </c>
      <c r="B29" s="175" t="s">
        <v>102</v>
      </c>
      <c r="D29" s="94">
        <v>8</v>
      </c>
      <c r="E29" s="175" t="s">
        <v>120</v>
      </c>
      <c r="G29" s="94">
        <v>8</v>
      </c>
      <c r="H29" s="175" t="s">
        <v>136</v>
      </c>
    </row>
    <row r="30" spans="1:8" ht="14.5" x14ac:dyDescent="0.35">
      <c r="A30" s="94">
        <v>9</v>
      </c>
      <c r="B30" s="175" t="s">
        <v>103</v>
      </c>
      <c r="D30" s="94">
        <v>9</v>
      </c>
      <c r="E30" s="175" t="s">
        <v>121</v>
      </c>
      <c r="G30" s="94">
        <v>9</v>
      </c>
      <c r="H30" s="175" t="s">
        <v>137</v>
      </c>
    </row>
    <row r="31" spans="1:8" ht="14.5" x14ac:dyDescent="0.35">
      <c r="A31" s="94">
        <v>10</v>
      </c>
      <c r="B31" s="175" t="s">
        <v>104</v>
      </c>
      <c r="D31" s="94">
        <v>10</v>
      </c>
      <c r="E31" s="175" t="s">
        <v>122</v>
      </c>
      <c r="G31" s="94">
        <v>10</v>
      </c>
      <c r="H31" s="180" t="s">
        <v>138</v>
      </c>
    </row>
    <row r="32" spans="1:8" ht="15" thickBot="1" x14ac:dyDescent="0.4">
      <c r="A32" s="94">
        <v>11</v>
      </c>
      <c r="B32" s="175" t="s">
        <v>105</v>
      </c>
      <c r="D32" s="94">
        <v>11</v>
      </c>
      <c r="E32" s="175" t="s">
        <v>123</v>
      </c>
      <c r="G32" s="181" t="s">
        <v>22</v>
      </c>
      <c r="H32" s="182" t="s">
        <v>84</v>
      </c>
    </row>
    <row r="33" spans="1:9" ht="15" thickTop="1" x14ac:dyDescent="0.35">
      <c r="A33" s="94">
        <v>12</v>
      </c>
      <c r="B33" s="175" t="s">
        <v>106</v>
      </c>
      <c r="D33" s="94">
        <v>12</v>
      </c>
      <c r="E33" s="175" t="s">
        <v>124</v>
      </c>
      <c r="G33" s="178"/>
      <c r="H33" s="179"/>
      <c r="I33" s="179"/>
    </row>
    <row r="34" spans="1:9" ht="14.5" x14ac:dyDescent="0.35">
      <c r="A34" s="94">
        <v>13</v>
      </c>
      <c r="B34" s="175" t="s">
        <v>107</v>
      </c>
      <c r="D34" s="94">
        <v>13</v>
      </c>
      <c r="E34" s="175" t="s">
        <v>125</v>
      </c>
      <c r="G34" s="179"/>
      <c r="H34" s="179"/>
    </row>
    <row r="35" spans="1:9" ht="14.5" x14ac:dyDescent="0.35">
      <c r="A35" s="94">
        <v>14</v>
      </c>
      <c r="B35" s="175" t="s">
        <v>108</v>
      </c>
      <c r="D35" s="94">
        <v>14</v>
      </c>
      <c r="E35" s="175" t="s">
        <v>126</v>
      </c>
    </row>
    <row r="36" spans="1:9" ht="14.5" x14ac:dyDescent="0.35">
      <c r="A36" s="94">
        <v>15</v>
      </c>
      <c r="B36" s="175" t="s">
        <v>109</v>
      </c>
      <c r="D36" s="94">
        <v>15</v>
      </c>
      <c r="E36" s="175" t="s">
        <v>127</v>
      </c>
    </row>
    <row r="37" spans="1:9" ht="14.5" x14ac:dyDescent="0.35">
      <c r="A37" s="95">
        <v>16</v>
      </c>
      <c r="B37" s="176" t="s">
        <v>110</v>
      </c>
      <c r="D37" s="95">
        <v>16</v>
      </c>
      <c r="E37" s="176" t="s">
        <v>128</v>
      </c>
    </row>
    <row r="38" spans="1:9" ht="13.5" thickBot="1" x14ac:dyDescent="0.35">
      <c r="A38" s="96" t="s">
        <v>22</v>
      </c>
      <c r="B38" s="175" t="s">
        <v>111</v>
      </c>
      <c r="D38" s="96" t="s">
        <v>22</v>
      </c>
      <c r="E38" s="175" t="s">
        <v>83</v>
      </c>
    </row>
    <row r="39" spans="1:9" ht="14" thickTop="1" thickBot="1" x14ac:dyDescent="0.35">
      <c r="A39" s="97" t="s">
        <v>22</v>
      </c>
      <c r="B39" s="177" t="s">
        <v>112</v>
      </c>
      <c r="D39" s="183"/>
      <c r="E39" s="184"/>
    </row>
    <row r="40" spans="1:9" ht="13.5" thickTop="1" x14ac:dyDescent="0.3">
      <c r="D40" s="179"/>
      <c r="E40" s="179"/>
    </row>
    <row r="41" spans="1:9" ht="15.5" x14ac:dyDescent="0.35">
      <c r="A41" s="98" t="s">
        <v>23</v>
      </c>
      <c r="B41" s="98"/>
    </row>
    <row r="42" spans="1:9" ht="15.5" x14ac:dyDescent="0.35">
      <c r="A42" s="98"/>
      <c r="B42" s="88" t="s">
        <v>24</v>
      </c>
      <c r="D42" s="232" t="s">
        <v>10</v>
      </c>
      <c r="E42" s="232"/>
    </row>
    <row r="43" spans="1:9" x14ac:dyDescent="0.3">
      <c r="A43" s="90" t="s">
        <v>13</v>
      </c>
      <c r="B43" s="225" t="s">
        <v>99</v>
      </c>
      <c r="C43" s="225"/>
      <c r="D43" s="223" t="s">
        <v>58</v>
      </c>
      <c r="E43" s="223"/>
    </row>
    <row r="44" spans="1:9" x14ac:dyDescent="0.3">
      <c r="A44" s="90" t="s">
        <v>14</v>
      </c>
      <c r="B44" s="225" t="s">
        <v>128</v>
      </c>
      <c r="C44" s="225"/>
      <c r="D44" s="223" t="s">
        <v>33</v>
      </c>
      <c r="E44" s="223"/>
    </row>
    <row r="45" spans="1:9" x14ac:dyDescent="0.3">
      <c r="A45" s="90" t="s">
        <v>15</v>
      </c>
      <c r="B45" s="225" t="s">
        <v>139</v>
      </c>
      <c r="C45" s="225"/>
      <c r="D45" s="223" t="s">
        <v>66</v>
      </c>
      <c r="E45" s="223"/>
    </row>
    <row r="46" spans="1:9" x14ac:dyDescent="0.3">
      <c r="A46" s="90" t="s">
        <v>16</v>
      </c>
      <c r="B46" s="225" t="s">
        <v>140</v>
      </c>
      <c r="C46" s="225"/>
      <c r="D46" s="223" t="s">
        <v>59</v>
      </c>
      <c r="E46" s="223"/>
    </row>
    <row r="47" spans="1:9" x14ac:dyDescent="0.3">
      <c r="A47" s="90" t="s">
        <v>17</v>
      </c>
      <c r="B47" s="225" t="s">
        <v>141</v>
      </c>
      <c r="C47" s="225"/>
      <c r="D47" s="223" t="s">
        <v>65</v>
      </c>
      <c r="E47" s="223"/>
    </row>
    <row r="48" spans="1:9" x14ac:dyDescent="0.3">
      <c r="A48" s="90" t="s">
        <v>18</v>
      </c>
      <c r="B48" s="225" t="s">
        <v>142</v>
      </c>
      <c r="C48" s="225"/>
      <c r="D48" s="223" t="s">
        <v>61</v>
      </c>
      <c r="E48" s="223"/>
    </row>
    <row r="49" spans="1:8" x14ac:dyDescent="0.3">
      <c r="A49" s="90" t="s">
        <v>35</v>
      </c>
      <c r="B49" s="225" t="s">
        <v>143</v>
      </c>
      <c r="C49" s="225"/>
      <c r="D49" s="223" t="s">
        <v>30</v>
      </c>
      <c r="E49" s="223"/>
    </row>
    <row r="50" spans="1:8" x14ac:dyDescent="0.3">
      <c r="A50" s="90" t="s">
        <v>36</v>
      </c>
      <c r="B50" s="222" t="s">
        <v>179</v>
      </c>
      <c r="C50" s="222"/>
      <c r="D50" s="224" t="s">
        <v>64</v>
      </c>
      <c r="E50" s="224"/>
      <c r="G50" s="179"/>
      <c r="H50" s="179"/>
    </row>
    <row r="51" spans="1:8" x14ac:dyDescent="0.3">
      <c r="A51" s="90" t="s">
        <v>37</v>
      </c>
      <c r="B51" s="222" t="s">
        <v>180</v>
      </c>
      <c r="C51" s="222"/>
      <c r="D51" s="224" t="s">
        <v>57</v>
      </c>
      <c r="E51" s="224"/>
      <c r="G51" s="231"/>
      <c r="H51" s="231"/>
    </row>
    <row r="52" spans="1:8" x14ac:dyDescent="0.3">
      <c r="A52" s="90" t="s">
        <v>38</v>
      </c>
      <c r="B52" s="222" t="s">
        <v>178</v>
      </c>
      <c r="C52" s="222"/>
      <c r="D52" s="224" t="s">
        <v>67</v>
      </c>
      <c r="E52" s="224"/>
      <c r="G52" s="226"/>
      <c r="H52" s="226"/>
    </row>
    <row r="53" spans="1:8" x14ac:dyDescent="0.3">
      <c r="A53" s="90" t="s">
        <v>39</v>
      </c>
      <c r="B53" s="222" t="s">
        <v>181</v>
      </c>
      <c r="C53" s="222"/>
      <c r="D53" s="224" t="s">
        <v>60</v>
      </c>
      <c r="E53" s="224"/>
      <c r="G53" s="226"/>
      <c r="H53" s="226"/>
    </row>
    <row r="54" spans="1:8" x14ac:dyDescent="0.3">
      <c r="A54" s="90" t="s">
        <v>40</v>
      </c>
      <c r="B54" s="222" t="s">
        <v>177</v>
      </c>
      <c r="C54" s="222"/>
      <c r="D54" s="222" t="s">
        <v>31</v>
      </c>
      <c r="E54" s="222"/>
      <c r="G54" s="179"/>
      <c r="H54" s="179"/>
    </row>
    <row r="55" spans="1:8" x14ac:dyDescent="0.3">
      <c r="A55" s="90" t="s">
        <v>54</v>
      </c>
      <c r="B55" s="222" t="s">
        <v>182</v>
      </c>
      <c r="C55" s="222"/>
      <c r="D55" s="153" t="s">
        <v>62</v>
      </c>
      <c r="E55" s="153"/>
    </row>
    <row r="56" spans="1:8" ht="16" thickBot="1" x14ac:dyDescent="0.4">
      <c r="A56" s="99"/>
      <c r="B56" s="228"/>
      <c r="C56" s="228"/>
      <c r="D56" s="229"/>
      <c r="E56" s="229"/>
      <c r="F56" s="91"/>
    </row>
    <row r="57" spans="1:8" ht="13.5" thickTop="1" x14ac:dyDescent="0.3">
      <c r="C57" s="230" t="s">
        <v>24</v>
      </c>
      <c r="D57" s="230"/>
      <c r="E57" s="230"/>
      <c r="F57" s="230"/>
      <c r="G57" s="230" t="s">
        <v>10</v>
      </c>
      <c r="H57" s="230"/>
    </row>
    <row r="58" spans="1:8" s="98" customFormat="1" ht="15.5" x14ac:dyDescent="0.35">
      <c r="A58" s="227" t="s">
        <v>25</v>
      </c>
      <c r="B58" s="227"/>
      <c r="C58" s="224" t="s">
        <v>100</v>
      </c>
      <c r="D58" s="224"/>
      <c r="E58" s="224"/>
      <c r="F58" s="224"/>
      <c r="G58" s="224" t="s">
        <v>58</v>
      </c>
      <c r="H58" s="224"/>
    </row>
    <row r="59" spans="1:8" s="98" customFormat="1" ht="15.5" x14ac:dyDescent="0.35">
      <c r="A59" s="227" t="s">
        <v>26</v>
      </c>
      <c r="B59" s="227"/>
      <c r="C59" s="224" t="s">
        <v>123</v>
      </c>
      <c r="D59" s="224"/>
      <c r="E59" s="224"/>
      <c r="F59" s="224"/>
      <c r="G59" s="224" t="s">
        <v>33</v>
      </c>
      <c r="H59" s="224"/>
    </row>
    <row r="60" spans="1:8" ht="13.5" thickBot="1" x14ac:dyDescent="0.35">
      <c r="A60" s="91"/>
      <c r="B60" s="91"/>
      <c r="C60" s="91"/>
      <c r="D60" s="91"/>
      <c r="E60" s="91"/>
      <c r="F60" s="91"/>
      <c r="G60" s="91"/>
      <c r="H60" s="91"/>
    </row>
    <row r="61" spans="1:8" ht="13.5" thickTop="1" x14ac:dyDescent="0.3"/>
  </sheetData>
  <mergeCells count="79">
    <mergeCell ref="A5:C5"/>
    <mergeCell ref="D6:E6"/>
    <mergeCell ref="G6:H6"/>
    <mergeCell ref="B7:C7"/>
    <mergeCell ref="D7:E7"/>
    <mergeCell ref="G7:H7"/>
    <mergeCell ref="B8:C8"/>
    <mergeCell ref="D8:E8"/>
    <mergeCell ref="G8:H8"/>
    <mergeCell ref="B9:C9"/>
    <mergeCell ref="D9:E9"/>
    <mergeCell ref="G9:H9"/>
    <mergeCell ref="B47:C47"/>
    <mergeCell ref="B12:C12"/>
    <mergeCell ref="D12:E12"/>
    <mergeCell ref="G12:H12"/>
    <mergeCell ref="B10:C10"/>
    <mergeCell ref="D10:E10"/>
    <mergeCell ref="G10:H10"/>
    <mergeCell ref="B11:C11"/>
    <mergeCell ref="D11:E11"/>
    <mergeCell ref="G11:H11"/>
    <mergeCell ref="D44:E44"/>
    <mergeCell ref="B45:C45"/>
    <mergeCell ref="D45:E45"/>
    <mergeCell ref="B46:C46"/>
    <mergeCell ref="D46:E46"/>
    <mergeCell ref="A59:B59"/>
    <mergeCell ref="C59:F59"/>
    <mergeCell ref="G53:H53"/>
    <mergeCell ref="B56:C56"/>
    <mergeCell ref="D56:E56"/>
    <mergeCell ref="C57:F57"/>
    <mergeCell ref="A58:B58"/>
    <mergeCell ref="C58:F58"/>
    <mergeCell ref="G57:H57"/>
    <mergeCell ref="G58:H58"/>
    <mergeCell ref="G59:H59"/>
    <mergeCell ref="D13:E13"/>
    <mergeCell ref="D14:E14"/>
    <mergeCell ref="D15:E15"/>
    <mergeCell ref="D16:E16"/>
    <mergeCell ref="D17:E17"/>
    <mergeCell ref="B13:C13"/>
    <mergeCell ref="B14:C14"/>
    <mergeCell ref="B15:C15"/>
    <mergeCell ref="B16:C16"/>
    <mergeCell ref="B17:C17"/>
    <mergeCell ref="G13:H13"/>
    <mergeCell ref="G14:H14"/>
    <mergeCell ref="G15:H15"/>
    <mergeCell ref="G16:H16"/>
    <mergeCell ref="G17:H17"/>
    <mergeCell ref="B55:C55"/>
    <mergeCell ref="D54:E54"/>
    <mergeCell ref="B50:C50"/>
    <mergeCell ref="B51:C51"/>
    <mergeCell ref="B52:C52"/>
    <mergeCell ref="B53:C53"/>
    <mergeCell ref="D50:E50"/>
    <mergeCell ref="D51:E51"/>
    <mergeCell ref="D52:E52"/>
    <mergeCell ref="D53:E53"/>
    <mergeCell ref="D19:E19"/>
    <mergeCell ref="G18:H18"/>
    <mergeCell ref="G19:H19"/>
    <mergeCell ref="D18:E18"/>
    <mergeCell ref="B54:C54"/>
    <mergeCell ref="D49:E49"/>
    <mergeCell ref="B49:C49"/>
    <mergeCell ref="G52:H52"/>
    <mergeCell ref="G51:H51"/>
    <mergeCell ref="D47:E47"/>
    <mergeCell ref="B48:C48"/>
    <mergeCell ref="D48:E48"/>
    <mergeCell ref="D42:E42"/>
    <mergeCell ref="B43:C43"/>
    <mergeCell ref="D43:E43"/>
    <mergeCell ref="B44:C44"/>
  </mergeCells>
  <phoneticPr fontId="36" type="noConversion"/>
  <pageMargins left="0.75" right="0.18" top="0.53" bottom="0.22" header="0.37" footer="0.17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0B6F9B59C761644A96BF7951B82DD8D" ma:contentTypeVersion="9" ma:contentTypeDescription="Loo uus dokument" ma:contentTypeScope="" ma:versionID="8ae8d1ef64119919d39095f9a32ecf58">
  <xsd:schema xmlns:xsd="http://www.w3.org/2001/XMLSchema" xmlns:xs="http://www.w3.org/2001/XMLSchema" xmlns:p="http://schemas.microsoft.com/office/2006/metadata/properties" xmlns:ns3="0cb84fba-2ba4-4ee5-90b8-643423761ace" xmlns:ns4="b0fd1cd4-45f3-4276-a488-7fb474e28922" targetNamespace="http://schemas.microsoft.com/office/2006/metadata/properties" ma:root="true" ma:fieldsID="901a2b88aba3310fff3cca2bb48b9af9" ns3:_="" ns4:_="">
    <xsd:import namespace="0cb84fba-2ba4-4ee5-90b8-643423761ace"/>
    <xsd:import namespace="b0fd1cd4-45f3-4276-a488-7fb474e2892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4:MediaServiceMetadata" minOccurs="0"/>
                <xsd:element ref="ns4:MediaServiceFastMetadata" minOccurs="0"/>
                <xsd:element ref="ns3:SharedWithDetails" minOccurs="0"/>
                <xsd:element ref="ns3:SharingHintHash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84fba-2ba4-4ee5-90b8-643423761ac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Ühiskasutuse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Vihjeräsi jagamine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fd1cd4-45f3-4276-a488-7fb474e289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D0A449-5F5B-4297-A48A-A4B730126DB1}">
  <ds:schemaRefs>
    <ds:schemaRef ds:uri="http://schemas.microsoft.com/office/2006/metadata/properties"/>
    <ds:schemaRef ds:uri="http://purl.org/dc/terms/"/>
    <ds:schemaRef ds:uri="0cb84fba-2ba4-4ee5-90b8-643423761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b0fd1cd4-45f3-4276-a488-7fb474e2892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96EE6C3-3F5F-4B5D-903D-9EEA633F51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b84fba-2ba4-4ee5-90b8-643423761ace"/>
    <ds:schemaRef ds:uri="b0fd1cd4-45f3-4276-a488-7fb474e289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C71EE6-ECDD-45CA-841C-E629E5F2C2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Ajakava_Põlva</vt:lpstr>
      <vt:lpstr>Ajakava_Viimsi</vt:lpstr>
      <vt:lpstr>Tabel_A</vt:lpstr>
      <vt:lpstr>Tabel_B</vt:lpstr>
      <vt:lpstr>Tabel_1-7</vt:lpstr>
      <vt:lpstr>Tabel_8-13</vt:lpstr>
      <vt:lpstr>Kokkuvõte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Merilin Must</cp:lastModifiedBy>
  <cp:lastPrinted>2021-08-31T09:52:33Z</cp:lastPrinted>
  <dcterms:created xsi:type="dcterms:W3CDTF">2003-10-17T15:08:06Z</dcterms:created>
  <dcterms:modified xsi:type="dcterms:W3CDTF">2022-06-05T16:39:17Z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0x010100A0B6F9B59C761644A96BF7951B82DD8D</vt:lpwstr>
  </property>
</Properties>
</file>